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levskaya.DSACOURT.000\Desktop\Інформація 2023 на сайт\"/>
    </mc:Choice>
  </mc:AlternateContent>
  <bookViews>
    <workbookView xWindow="0" yWindow="0" windowWidth="23040" windowHeight="9876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9" i="1" l="1"/>
  <c r="D969" i="1"/>
  <c r="C969" i="1"/>
  <c r="E964" i="1"/>
  <c r="D964" i="1"/>
  <c r="C964" i="1"/>
  <c r="E961" i="1"/>
  <c r="E959" i="1"/>
  <c r="E956" i="1"/>
  <c r="D956" i="1"/>
  <c r="C956" i="1"/>
  <c r="F953" i="1"/>
  <c r="E951" i="1"/>
  <c r="D950" i="1"/>
  <c r="D947" i="1"/>
  <c r="D943" i="1"/>
  <c r="D940" i="1"/>
  <c r="D937" i="1"/>
  <c r="D934" i="1"/>
  <c r="D930" i="1"/>
  <c r="D927" i="1"/>
  <c r="D924" i="1"/>
  <c r="D921" i="1"/>
  <c r="D918" i="1"/>
  <c r="F916" i="1"/>
  <c r="F915" i="1" s="1"/>
  <c r="E916" i="1"/>
  <c r="E915" i="1" s="1"/>
  <c r="C916" i="1"/>
  <c r="C915" i="1" s="1"/>
  <c r="F912" i="1"/>
  <c r="E912" i="1"/>
  <c r="D912" i="1"/>
  <c r="F908" i="1"/>
  <c r="E908" i="1"/>
  <c r="D908" i="1"/>
  <c r="C908" i="1"/>
  <c r="F904" i="1"/>
  <c r="E904" i="1"/>
  <c r="D904" i="1"/>
  <c r="C904" i="1"/>
  <c r="F900" i="1"/>
  <c r="E900" i="1"/>
  <c r="D900" i="1"/>
  <c r="C900" i="1"/>
  <c r="F897" i="1"/>
  <c r="E897" i="1"/>
  <c r="D897" i="1"/>
  <c r="C897" i="1"/>
  <c r="F894" i="1"/>
  <c r="E894" i="1"/>
  <c r="D894" i="1"/>
  <c r="C894" i="1"/>
  <c r="E887" i="1"/>
  <c r="D887" i="1"/>
  <c r="E883" i="1"/>
  <c r="D883" i="1"/>
  <c r="E879" i="1"/>
  <c r="D879" i="1"/>
  <c r="E875" i="1"/>
  <c r="D875" i="1"/>
  <c r="E872" i="1"/>
  <c r="D872" i="1"/>
  <c r="E867" i="1"/>
  <c r="D867" i="1"/>
  <c r="E862" i="1"/>
  <c r="D862" i="1"/>
  <c r="C861" i="1"/>
  <c r="C860" i="1" s="1"/>
  <c r="F860" i="1"/>
  <c r="D856" i="1"/>
  <c r="D853" i="1"/>
  <c r="D850" i="1"/>
  <c r="D847" i="1"/>
  <c r="D844" i="1"/>
  <c r="D840" i="1"/>
  <c r="D837" i="1"/>
  <c r="D833" i="1"/>
  <c r="D830" i="1"/>
  <c r="F829" i="1"/>
  <c r="F828" i="1" s="1"/>
  <c r="E829" i="1"/>
  <c r="E828" i="1" s="1"/>
  <c r="C829" i="1"/>
  <c r="C828" i="1" s="1"/>
  <c r="D826" i="1"/>
  <c r="D825" i="1" s="1"/>
  <c r="D823" i="1" s="1"/>
  <c r="D820" i="1"/>
  <c r="D817" i="1"/>
  <c r="D814" i="1"/>
  <c r="D810" i="1"/>
  <c r="F806" i="1"/>
  <c r="F798" i="1" s="1"/>
  <c r="F797" i="1" s="1"/>
  <c r="E806" i="1"/>
  <c r="E798" i="1" s="1"/>
  <c r="E797" i="1" s="1"/>
  <c r="D806" i="1"/>
  <c r="D801" i="1"/>
  <c r="D799" i="1"/>
  <c r="C798" i="1"/>
  <c r="C797" i="1" s="1"/>
  <c r="F794" i="1"/>
  <c r="E794" i="1"/>
  <c r="D794" i="1"/>
  <c r="F791" i="1"/>
  <c r="E791" i="1"/>
  <c r="D791" i="1"/>
  <c r="F788" i="1"/>
  <c r="E788" i="1"/>
  <c r="D788" i="1"/>
  <c r="F784" i="1"/>
  <c r="E784" i="1"/>
  <c r="D784" i="1"/>
  <c r="F781" i="1"/>
  <c r="E781" i="1"/>
  <c r="D781" i="1"/>
  <c r="F778" i="1"/>
  <c r="E778" i="1"/>
  <c r="D778" i="1"/>
  <c r="F774" i="1"/>
  <c r="E774" i="1"/>
  <c r="D774" i="1"/>
  <c r="F770" i="1"/>
  <c r="E770" i="1"/>
  <c r="D770" i="1"/>
  <c r="F765" i="1"/>
  <c r="E765" i="1"/>
  <c r="D765" i="1"/>
  <c r="F761" i="1"/>
  <c r="E761" i="1"/>
  <c r="D761" i="1"/>
  <c r="F758" i="1"/>
  <c r="E758" i="1"/>
  <c r="D758" i="1"/>
  <c r="F755" i="1"/>
  <c r="E755" i="1"/>
  <c r="D755" i="1"/>
  <c r="F751" i="1"/>
  <c r="E751" i="1"/>
  <c r="D751" i="1"/>
  <c r="F748" i="1"/>
  <c r="E748" i="1"/>
  <c r="D748" i="1"/>
  <c r="F745" i="1"/>
  <c r="E745" i="1"/>
  <c r="D745" i="1"/>
  <c r="C742" i="1"/>
  <c r="F738" i="1"/>
  <c r="E738" i="1"/>
  <c r="D738" i="1"/>
  <c r="F734" i="1"/>
  <c r="E734" i="1"/>
  <c r="D734" i="1"/>
  <c r="F731" i="1"/>
  <c r="E731" i="1"/>
  <c r="D731" i="1"/>
  <c r="F727" i="1"/>
  <c r="E727" i="1"/>
  <c r="D727" i="1"/>
  <c r="F724" i="1"/>
  <c r="E724" i="1"/>
  <c r="D724" i="1"/>
  <c r="F719" i="1"/>
  <c r="E719" i="1"/>
  <c r="D719" i="1"/>
  <c r="C717" i="1"/>
  <c r="E714" i="1"/>
  <c r="D714" i="1"/>
  <c r="E710" i="1"/>
  <c r="E707" i="1"/>
  <c r="D707" i="1"/>
  <c r="E704" i="1"/>
  <c r="D704" i="1"/>
  <c r="E702" i="1"/>
  <c r="E699" i="1"/>
  <c r="D699" i="1"/>
  <c r="F698" i="1"/>
  <c r="F697" i="1" s="1"/>
  <c r="C698" i="1"/>
  <c r="C697" i="1" s="1"/>
  <c r="F694" i="1"/>
  <c r="E694" i="1"/>
  <c r="D694" i="1"/>
  <c r="F691" i="1"/>
  <c r="E691" i="1"/>
  <c r="D691" i="1"/>
  <c r="F688" i="1"/>
  <c r="E688" i="1"/>
  <c r="D688" i="1"/>
  <c r="F685" i="1"/>
  <c r="E685" i="1"/>
  <c r="D685" i="1"/>
  <c r="F682" i="1"/>
  <c r="E682" i="1"/>
  <c r="D682" i="1"/>
  <c r="F677" i="1"/>
  <c r="E677" i="1"/>
  <c r="D677" i="1"/>
  <c r="F674" i="1"/>
  <c r="E674" i="1"/>
  <c r="D674" i="1"/>
  <c r="F671" i="1"/>
  <c r="E671" i="1"/>
  <c r="D671" i="1"/>
  <c r="C669" i="1"/>
  <c r="F666" i="1"/>
  <c r="E666" i="1"/>
  <c r="D666" i="1"/>
  <c r="F662" i="1"/>
  <c r="E662" i="1"/>
  <c r="D662" i="1"/>
  <c r="F658" i="1"/>
  <c r="E658" i="1"/>
  <c r="D658" i="1"/>
  <c r="F654" i="1"/>
  <c r="E654" i="1"/>
  <c r="D654" i="1"/>
  <c r="F650" i="1"/>
  <c r="E650" i="1"/>
  <c r="D650" i="1"/>
  <c r="E646" i="1"/>
  <c r="D646" i="1"/>
  <c r="F643" i="1"/>
  <c r="E643" i="1"/>
  <c r="D643" i="1"/>
  <c r="F639" i="1"/>
  <c r="E639" i="1"/>
  <c r="D639" i="1"/>
  <c r="F636" i="1"/>
  <c r="E636" i="1"/>
  <c r="D636" i="1"/>
  <c r="F633" i="1"/>
  <c r="E633" i="1"/>
  <c r="D633" i="1"/>
  <c r="F629" i="1"/>
  <c r="E629" i="1"/>
  <c r="D629" i="1"/>
  <c r="F626" i="1"/>
  <c r="E626" i="1"/>
  <c r="D626" i="1"/>
  <c r="C625" i="1"/>
  <c r="C624" i="1" s="1"/>
  <c r="F617" i="1"/>
  <c r="E617" i="1"/>
  <c r="D617" i="1"/>
  <c r="F614" i="1"/>
  <c r="E614" i="1"/>
  <c r="D614" i="1"/>
  <c r="F610" i="1"/>
  <c r="E610" i="1"/>
  <c r="D610" i="1"/>
  <c r="F605" i="1"/>
  <c r="E605" i="1"/>
  <c r="D605" i="1"/>
  <c r="F602" i="1"/>
  <c r="E602" i="1"/>
  <c r="D602" i="1"/>
  <c r="F598" i="1"/>
  <c r="E598" i="1"/>
  <c r="D598" i="1"/>
  <c r="F595" i="1"/>
  <c r="E595" i="1"/>
  <c r="D595" i="1"/>
  <c r="F591" i="1"/>
  <c r="E591" i="1"/>
  <c r="D591" i="1"/>
  <c r="F586" i="1"/>
  <c r="E586" i="1"/>
  <c r="D586" i="1"/>
  <c r="F581" i="1"/>
  <c r="E581" i="1"/>
  <c r="D581" i="1"/>
  <c r="C579" i="1"/>
  <c r="F564" i="1"/>
  <c r="E564" i="1"/>
  <c r="D564" i="1"/>
  <c r="F555" i="1"/>
  <c r="E555" i="1"/>
  <c r="D555" i="1"/>
  <c r="C545" i="1"/>
  <c r="F542" i="1"/>
  <c r="E542" i="1"/>
  <c r="D542" i="1"/>
  <c r="E538" i="1"/>
  <c r="E536" i="1" s="1"/>
  <c r="F536" i="1"/>
  <c r="D536" i="1"/>
  <c r="F533" i="1"/>
  <c r="E533" i="1"/>
  <c r="D533" i="1"/>
  <c r="F530" i="1"/>
  <c r="E530" i="1"/>
  <c r="D530" i="1"/>
  <c r="E527" i="1"/>
  <c r="E526" i="1" s="1"/>
  <c r="F526" i="1"/>
  <c r="D526" i="1"/>
  <c r="F521" i="1"/>
  <c r="E521" i="1"/>
  <c r="D521" i="1"/>
  <c r="E520" i="1"/>
  <c r="E518" i="1" s="1"/>
  <c r="F518" i="1"/>
  <c r="D518" i="1"/>
  <c r="F513" i="1"/>
  <c r="E513" i="1"/>
  <c r="D513" i="1"/>
  <c r="F509" i="1"/>
  <c r="E509" i="1"/>
  <c r="D509" i="1"/>
  <c r="F505" i="1"/>
  <c r="E505" i="1"/>
  <c r="D505" i="1"/>
  <c r="C504" i="1"/>
  <c r="C503" i="1" s="1"/>
  <c r="D500" i="1"/>
  <c r="D497" i="1"/>
  <c r="D494" i="1"/>
  <c r="D491" i="1"/>
  <c r="D488" i="1"/>
  <c r="D485" i="1"/>
  <c r="D481" i="1"/>
  <c r="F476" i="1"/>
  <c r="E476" i="1"/>
  <c r="D476" i="1"/>
  <c r="C476" i="1"/>
  <c r="F473" i="1"/>
  <c r="E473" i="1"/>
  <c r="D473" i="1"/>
  <c r="C473" i="1"/>
  <c r="F470" i="1"/>
  <c r="E470" i="1"/>
  <c r="D470" i="1"/>
  <c r="C470" i="1"/>
  <c r="F467" i="1"/>
  <c r="E467" i="1"/>
  <c r="D467" i="1"/>
  <c r="C467" i="1"/>
  <c r="F464" i="1"/>
  <c r="E464" i="1"/>
  <c r="D464" i="1"/>
  <c r="C464" i="1"/>
  <c r="F460" i="1"/>
  <c r="E460" i="1"/>
  <c r="D460" i="1"/>
  <c r="C460" i="1"/>
  <c r="F457" i="1"/>
  <c r="E457" i="1"/>
  <c r="D457" i="1"/>
  <c r="C457" i="1"/>
  <c r="F453" i="1"/>
  <c r="E453" i="1"/>
  <c r="D453" i="1"/>
  <c r="C453" i="1"/>
  <c r="F449" i="1"/>
  <c r="E449" i="1"/>
  <c r="D449" i="1"/>
  <c r="C449" i="1"/>
  <c r="F446" i="1"/>
  <c r="E446" i="1"/>
  <c r="D446" i="1"/>
  <c r="C446" i="1"/>
  <c r="D441" i="1"/>
  <c r="D435" i="1"/>
  <c r="D431" i="1"/>
  <c r="D424" i="1"/>
  <c r="D420" i="1"/>
  <c r="D416" i="1"/>
  <c r="D412" i="1"/>
  <c r="D408" i="1"/>
  <c r="F407" i="1"/>
  <c r="F406" i="1" s="1"/>
  <c r="E407" i="1"/>
  <c r="E406" i="1" s="1"/>
  <c r="C406" i="1"/>
  <c r="D403" i="1"/>
  <c r="D399" i="1"/>
  <c r="D397" i="1"/>
  <c r="D394" i="1"/>
  <c r="D392" i="1"/>
  <c r="D390" i="1"/>
  <c r="D386" i="1"/>
  <c r="D383" i="1"/>
  <c r="D380" i="1"/>
  <c r="F379" i="1"/>
  <c r="F378" i="1" s="1"/>
  <c r="E379" i="1"/>
  <c r="E378" i="1" s="1"/>
  <c r="C378" i="1"/>
  <c r="D375" i="1"/>
  <c r="D372" i="1"/>
  <c r="D369" i="1"/>
  <c r="D366" i="1"/>
  <c r="D363" i="1"/>
  <c r="D360" i="1"/>
  <c r="D356" i="1"/>
  <c r="D353" i="1"/>
  <c r="D349" i="1"/>
  <c r="D345" i="1"/>
  <c r="D342" i="1"/>
  <c r="D339" i="1"/>
  <c r="E336" i="1"/>
  <c r="C336" i="1"/>
  <c r="D333" i="1"/>
  <c r="D329" i="1"/>
  <c r="D326" i="1"/>
  <c r="D323" i="1"/>
  <c r="E320" i="1"/>
  <c r="D320" i="1"/>
  <c r="E317" i="1"/>
  <c r="D317" i="1"/>
  <c r="F315" i="1"/>
  <c r="F314" i="1" s="1"/>
  <c r="C314" i="1"/>
  <c r="F310" i="1"/>
  <c r="E310" i="1"/>
  <c r="D310" i="1"/>
  <c r="F307" i="1"/>
  <c r="E307" i="1"/>
  <c r="D307" i="1"/>
  <c r="F303" i="1"/>
  <c r="E303" i="1"/>
  <c r="D303" i="1"/>
  <c r="F300" i="1"/>
  <c r="E300" i="1"/>
  <c r="D300" i="1"/>
  <c r="F297" i="1"/>
  <c r="E297" i="1"/>
  <c r="D297" i="1"/>
  <c r="F294" i="1"/>
  <c r="E294" i="1"/>
  <c r="D294" i="1"/>
  <c r="F291" i="1"/>
  <c r="E291" i="1"/>
  <c r="D291" i="1"/>
  <c r="F288" i="1"/>
  <c r="E288" i="1"/>
  <c r="D288" i="1"/>
  <c r="F285" i="1"/>
  <c r="E285" i="1"/>
  <c r="D285" i="1"/>
  <c r="E282" i="1"/>
  <c r="D282" i="1"/>
  <c r="E279" i="1"/>
  <c r="D279" i="1"/>
  <c r="D277" i="1"/>
  <c r="C276" i="1"/>
  <c r="C275" i="1" s="1"/>
  <c r="D271" i="1"/>
  <c r="D268" i="1"/>
  <c r="F265" i="1"/>
  <c r="E265" i="1"/>
  <c r="D265" i="1"/>
  <c r="F259" i="1"/>
  <c r="E259" i="1"/>
  <c r="D259" i="1"/>
  <c r="F254" i="1"/>
  <c r="E254" i="1"/>
  <c r="D254" i="1"/>
  <c r="F250" i="1"/>
  <c r="E250" i="1"/>
  <c r="D250" i="1"/>
  <c r="F247" i="1"/>
  <c r="E247" i="1"/>
  <c r="D247" i="1"/>
  <c r="D244" i="1"/>
  <c r="C242" i="1"/>
  <c r="C240" i="1" s="1"/>
  <c r="F236" i="1"/>
  <c r="E236" i="1"/>
  <c r="D236" i="1"/>
  <c r="F232" i="1"/>
  <c r="E232" i="1"/>
  <c r="D232" i="1"/>
  <c r="F222" i="1"/>
  <c r="E222" i="1"/>
  <c r="D222" i="1"/>
  <c r="F219" i="1"/>
  <c r="E219" i="1"/>
  <c r="D219" i="1"/>
  <c r="F216" i="1"/>
  <c r="E216" i="1"/>
  <c r="D216" i="1"/>
  <c r="F213" i="1"/>
  <c r="E213" i="1"/>
  <c r="D213" i="1"/>
  <c r="F210" i="1"/>
  <c r="E210" i="1"/>
  <c r="D210" i="1"/>
  <c r="F206" i="1"/>
  <c r="E206" i="1"/>
  <c r="D206" i="1"/>
  <c r="F202" i="1"/>
  <c r="E202" i="1"/>
  <c r="D202" i="1"/>
  <c r="F198" i="1"/>
  <c r="E198" i="1"/>
  <c r="D198" i="1"/>
  <c r="F194" i="1"/>
  <c r="E194" i="1"/>
  <c r="D194" i="1"/>
  <c r="F190" i="1"/>
  <c r="E190" i="1"/>
  <c r="D190" i="1"/>
  <c r="F184" i="1"/>
  <c r="E184" i="1"/>
  <c r="D184" i="1"/>
  <c r="F180" i="1"/>
  <c r="E180" i="1"/>
  <c r="D180" i="1"/>
  <c r="F177" i="1"/>
  <c r="E177" i="1"/>
  <c r="D177" i="1"/>
  <c r="C175" i="1"/>
  <c r="C176" i="1" s="1"/>
  <c r="D172" i="1"/>
  <c r="D169" i="1"/>
  <c r="D166" i="1"/>
  <c r="D162" i="1"/>
  <c r="D159" i="1"/>
  <c r="D156" i="1"/>
  <c r="D153" i="1"/>
  <c r="D150" i="1"/>
  <c r="F149" i="1"/>
  <c r="F148" i="1" s="1"/>
  <c r="E149" i="1"/>
  <c r="E148" i="1" s="1"/>
  <c r="C148" i="1"/>
  <c r="E145" i="1"/>
  <c r="D145" i="1"/>
  <c r="E142" i="1"/>
  <c r="D142" i="1"/>
  <c r="E139" i="1"/>
  <c r="D139" i="1"/>
  <c r="E136" i="1"/>
  <c r="D136" i="1"/>
  <c r="E132" i="1"/>
  <c r="D132" i="1"/>
  <c r="E129" i="1"/>
  <c r="D129" i="1"/>
  <c r="E126" i="1"/>
  <c r="D126" i="1"/>
  <c r="E121" i="1"/>
  <c r="D121" i="1"/>
  <c r="E118" i="1"/>
  <c r="D118" i="1"/>
  <c r="E114" i="1"/>
  <c r="D114" i="1"/>
  <c r="E111" i="1"/>
  <c r="D111" i="1"/>
  <c r="E107" i="1"/>
  <c r="D107" i="1"/>
  <c r="F106" i="1"/>
  <c r="F105" i="1" s="1"/>
  <c r="C106" i="1"/>
  <c r="C105" i="1" s="1"/>
  <c r="F95" i="1"/>
  <c r="E95" i="1"/>
  <c r="D95" i="1"/>
  <c r="C95" i="1"/>
  <c r="E93" i="1"/>
  <c r="E87" i="1" s="1"/>
  <c r="F87" i="1"/>
  <c r="D87" i="1"/>
  <c r="C87" i="1"/>
  <c r="E73" i="1"/>
  <c r="E62" i="1" s="1"/>
  <c r="F62" i="1"/>
  <c r="D62" i="1"/>
  <c r="C62" i="1"/>
  <c r="F36" i="1"/>
  <c r="E36" i="1"/>
  <c r="D36" i="1"/>
  <c r="C36" i="1"/>
  <c r="E13" i="1"/>
  <c r="E11" i="1" s="1"/>
  <c r="F11" i="1"/>
  <c r="D11" i="1"/>
  <c r="C11" i="1"/>
  <c r="D798" i="1" l="1"/>
  <c r="D797" i="1" s="1"/>
  <c r="E276" i="1"/>
  <c r="E275" i="1" s="1"/>
  <c r="D504" i="1"/>
  <c r="D503" i="1" s="1"/>
  <c r="C954" i="1"/>
  <c r="C953" i="1" s="1"/>
  <c r="E953" i="1"/>
  <c r="F546" i="1"/>
  <c r="F545" i="1" s="1"/>
  <c r="F744" i="1"/>
  <c r="F742" i="1" s="1"/>
  <c r="D175" i="1"/>
  <c r="D176" i="1" s="1"/>
  <c r="E242" i="1"/>
  <c r="E240" i="1" s="1"/>
  <c r="F276" i="1"/>
  <c r="F275" i="1" s="1"/>
  <c r="C445" i="1"/>
  <c r="C444" i="1" s="1"/>
  <c r="F445" i="1"/>
  <c r="F444" i="1" s="1"/>
  <c r="E718" i="1"/>
  <c r="E717" i="1" s="1"/>
  <c r="D744" i="1"/>
  <c r="D742" i="1" s="1"/>
  <c r="F718" i="1"/>
  <c r="F717" i="1" s="1"/>
  <c r="E315" i="1"/>
  <c r="E314" i="1" s="1"/>
  <c r="D546" i="1"/>
  <c r="D545" i="1" s="1"/>
  <c r="E580" i="1"/>
  <c r="E579" i="1" s="1"/>
  <c r="D954" i="1"/>
  <c r="D953" i="1" s="1"/>
  <c r="E546" i="1"/>
  <c r="E545" i="1" s="1"/>
  <c r="F580" i="1"/>
  <c r="F579" i="1" s="1"/>
  <c r="D670" i="1"/>
  <c r="D669" i="1" s="1"/>
  <c r="D106" i="1"/>
  <c r="D105" i="1" s="1"/>
  <c r="E670" i="1"/>
  <c r="E669" i="1" s="1"/>
  <c r="D480" i="1"/>
  <c r="D479" i="1" s="1"/>
  <c r="E893" i="1"/>
  <c r="E892" i="1" s="1"/>
  <c r="E106" i="1"/>
  <c r="E105" i="1" s="1"/>
  <c r="D276" i="1"/>
  <c r="D275" i="1" s="1"/>
  <c r="F670" i="1"/>
  <c r="F669" i="1" s="1"/>
  <c r="E744" i="1"/>
  <c r="E742" i="1" s="1"/>
  <c r="D337" i="1"/>
  <c r="D336" i="1" s="1"/>
  <c r="D916" i="1"/>
  <c r="D915" i="1" s="1"/>
  <c r="D698" i="1"/>
  <c r="D697" i="1" s="1"/>
  <c r="D407" i="1"/>
  <c r="D406" i="1" s="1"/>
  <c r="E698" i="1"/>
  <c r="E697" i="1" s="1"/>
  <c r="D829" i="1"/>
  <c r="D828" i="1" s="1"/>
  <c r="D445" i="1"/>
  <c r="D444" i="1" s="1"/>
  <c r="D861" i="1"/>
  <c r="D860" i="1" s="1"/>
  <c r="E445" i="1"/>
  <c r="E444" i="1" s="1"/>
  <c r="E861" i="1"/>
  <c r="E860" i="1" s="1"/>
  <c r="C893" i="1"/>
  <c r="C892" i="1" s="1"/>
  <c r="D149" i="1"/>
  <c r="D148" i="1" s="1"/>
  <c r="F175" i="1"/>
  <c r="F176" i="1" s="1"/>
  <c r="D625" i="1"/>
  <c r="D624" i="1" s="1"/>
  <c r="D242" i="1"/>
  <c r="D240" i="1" s="1"/>
  <c r="D315" i="1"/>
  <c r="D314" i="1" s="1"/>
  <c r="D580" i="1"/>
  <c r="D579" i="1" s="1"/>
  <c r="E625" i="1"/>
  <c r="E624" i="1" s="1"/>
  <c r="D893" i="1"/>
  <c r="D892" i="1" s="1"/>
  <c r="F625" i="1"/>
  <c r="F624" i="1" s="1"/>
  <c r="E175" i="1"/>
  <c r="E176" i="1" s="1"/>
  <c r="F242" i="1"/>
  <c r="F240" i="1" s="1"/>
  <c r="F504" i="1"/>
  <c r="F503" i="1" s="1"/>
  <c r="D718" i="1"/>
  <c r="D717" i="1" s="1"/>
  <c r="F893" i="1"/>
  <c r="F892" i="1" s="1"/>
  <c r="D379" i="1"/>
  <c r="D378" i="1" s="1"/>
  <c r="E504" i="1"/>
  <c r="E503" i="1" s="1"/>
  <c r="C104" i="1" l="1"/>
  <c r="C10" i="1" s="1"/>
  <c r="D104" i="1"/>
  <c r="D10" i="1" s="1"/>
  <c r="F104" i="1"/>
  <c r="F10" i="1" s="1"/>
  <c r="E104" i="1"/>
  <c r="E10" i="1" s="1"/>
</calcChain>
</file>

<file path=xl/sharedStrings.xml><?xml version="1.0" encoding="utf-8"?>
<sst xmlns="http://schemas.openxmlformats.org/spreadsheetml/2006/main" count="1898" uniqueCount="901">
  <si>
    <t>Збільшені бюджетні асигнування, тис. грн</t>
  </si>
  <si>
    <t>КЕКВ 3110 "Придбання обладнання і предметів довгострокового користування"</t>
  </si>
  <si>
    <t>Тип та характеристика алтернативного джерела електроенергії</t>
  </si>
  <si>
    <t>Потужність</t>
  </si>
  <si>
    <t>Разом по місцевим та апеляційним судам</t>
  </si>
  <si>
    <t>Господарські суди</t>
  </si>
  <si>
    <t>Господарський суд Вінницької області</t>
  </si>
  <si>
    <t>8 кВт</t>
  </si>
  <si>
    <t>Господарський суд Волинської області</t>
  </si>
  <si>
    <t>Стабілізатор напруги, генератор дизельний однофазний</t>
  </si>
  <si>
    <t>13,5 Квт</t>
  </si>
  <si>
    <t>Господарський суд Дніпропетровської області</t>
  </si>
  <si>
    <t>Система зберігання електроенергії Must</t>
  </si>
  <si>
    <t>Господарський суд Донецької області</t>
  </si>
  <si>
    <t>бензиновий генератор Senci SC 18000DE, синхронний,матеріал альтернатора :мідь, 3 фази, вихідна напруга 220В/380В, 50Гц, кількість тактів двигуна -4, тип охолодження - повітряне,  система пуску - електростартер, споживання палива - 7л/год,  час безперервної роботи - 6 год,  ступінь захисту -IP23, конструкція - портативна</t>
  </si>
  <si>
    <t>17кВт</t>
  </si>
  <si>
    <t>Господарський суд Житомирської області</t>
  </si>
  <si>
    <t>генератор дизельний</t>
  </si>
  <si>
    <t>Господарський суд Закарпатської області</t>
  </si>
  <si>
    <t>Комплект резервного живлення у складі: Основний блок ДБЖ CHALLENGER HomePro 6000RT11 з зовнішнім підключенням АКБ; АКБ – Стаціонарна герметизована свинцево-кислотна акумуляторна батарея 12В, модель A12FT-100 (12В, 100А/год) 20 шт.; Шафа телекомунікаційна стандарту 19’’/42U у комплекті</t>
  </si>
  <si>
    <t>Господарський суд Запорізької області</t>
  </si>
  <si>
    <t>Зарядна станція EcoFlow DELTA Pro (DELTAPro-EU)</t>
  </si>
  <si>
    <t>3600 Вт</t>
  </si>
  <si>
    <t>Господарський суд Івано-Франківської області</t>
  </si>
  <si>
    <t>Господарський суд Київської області</t>
  </si>
  <si>
    <t>дизельний генератор</t>
  </si>
  <si>
    <t>10 кВт</t>
  </si>
  <si>
    <t>Господарський суд Кіровоградської області</t>
  </si>
  <si>
    <t>Господарський суд Луганської області</t>
  </si>
  <si>
    <t>15кВт</t>
  </si>
  <si>
    <t>Господарський суд Львівської області</t>
  </si>
  <si>
    <t>16 кВт</t>
  </si>
  <si>
    <t>Господарський суд Миколаївської області</t>
  </si>
  <si>
    <t>Зарядна станція BLEETTI AC200MAX</t>
  </si>
  <si>
    <t xml:space="preserve">2200W </t>
  </si>
  <si>
    <t>Господарський суд Одеської області</t>
  </si>
  <si>
    <t>Генератор дизельний, Джерело безперебійного живлення з акумулятором,  Портативна зарядна резервна електростанція</t>
  </si>
  <si>
    <t>12кВА/10кВт</t>
  </si>
  <si>
    <t>Господарський суд Полтавської області</t>
  </si>
  <si>
    <t>Зарядна станція EcoFlow</t>
  </si>
  <si>
    <t>1800 Вт</t>
  </si>
  <si>
    <t>Господарський суд Рівненської області</t>
  </si>
  <si>
    <t>генератор</t>
  </si>
  <si>
    <t>13 квт</t>
  </si>
  <si>
    <t>Господарський суд Сумської області</t>
  </si>
  <si>
    <t>20 кВт</t>
  </si>
  <si>
    <t>Господарський суд Тернопільської області</t>
  </si>
  <si>
    <t xml:space="preserve"> кВт – 20/22</t>
  </si>
  <si>
    <t>Господарський суд Харківської області</t>
  </si>
  <si>
    <t xml:space="preserve">Зарядна станція BLUETTI AC500 5000W + акумуляторний модуль B300S 3072Wh </t>
  </si>
  <si>
    <t>Господарський суд Херсонської області</t>
  </si>
  <si>
    <t>Бензиновий генератор Mitsui PQ -11S (1од.)                                                                  Пристрій безперебійного живлення Powercom (2од.)</t>
  </si>
  <si>
    <t>10кВт                                       3000W</t>
  </si>
  <si>
    <t>Господарський суд Хмельницької області</t>
  </si>
  <si>
    <t>генератор дизельний, 1 фаза, час роботи - 9 год., AVR, - 1 шт</t>
  </si>
  <si>
    <t>12000 Вт</t>
  </si>
  <si>
    <t>Господарський суд Черкаської області</t>
  </si>
  <si>
    <t>Гібридне ДБЖ 8000Вт  Акумулятор Pilontech US5000   -  2 шт.;  Зарядна станція EcoFlow DELTA 2 - 1шт</t>
  </si>
  <si>
    <t>Господарський суд Чернівецької області</t>
  </si>
  <si>
    <t>Господарський суд Чернігівської області</t>
  </si>
  <si>
    <t>10,2кВт                                                                                                                                                                                                                                                                                                                                                  2,0кВт</t>
  </si>
  <si>
    <t>Окружні адміністративні суди</t>
  </si>
  <si>
    <t>Вінницький окружний адміністративний суд</t>
  </si>
  <si>
    <t>Портативна електростанція</t>
  </si>
  <si>
    <t>Волинський окружний адміністративний суд</t>
  </si>
  <si>
    <t>Система рнезервного живлення (гібриднийт інвертор DEYE SUN-8KSG01LP1-EU та акумуляторні батареї Dyness a48100</t>
  </si>
  <si>
    <t>8 кВт - 10,4кВт</t>
  </si>
  <si>
    <t>Дніпропетровський окружний адміністративний суд</t>
  </si>
  <si>
    <t>Генератор дизельний NEP DS 22Y</t>
  </si>
  <si>
    <t>17 кВт</t>
  </si>
  <si>
    <t>Донецький окружний адміністративний суд</t>
  </si>
  <si>
    <t xml:space="preserve">Генератор дизельний Kraft&amp;Dele KD197, Блок автоматичного вводу резерву Kraft&amp;Dele, Комплект резервного живлення </t>
  </si>
  <si>
    <t>12к ВТ</t>
  </si>
  <si>
    <t>Житомирський окружний адміністративний суд</t>
  </si>
  <si>
    <t>зарядні станції потужність 3 Квт, потужність 1,8 квт 3 шт</t>
  </si>
  <si>
    <t>Закарпатський окружний адміністративний суд</t>
  </si>
  <si>
    <t xml:space="preserve">генератор 3х фазний, інжекторний </t>
  </si>
  <si>
    <t>Запорізький окружний адміністративний суд</t>
  </si>
  <si>
    <t>Електрогенераторна установка К$S                 КS 10000E, 230В,7,5/8кВт, бак 25л, 91 кг, ел. старт</t>
  </si>
  <si>
    <t>7,5/8 кВт</t>
  </si>
  <si>
    <t>Івано-Франківський окружний адміністративний суд</t>
  </si>
  <si>
    <t>Генератор дизельний DS-22Y</t>
  </si>
  <si>
    <t>Київський окружний адміністративний суд</t>
  </si>
  <si>
    <t>Кіровоградський окружний адміністративний суд</t>
  </si>
  <si>
    <t>Зарядна станція Bluetti AC500+2*B300S, 5000 Вт, 6144 Вт/год, зарядна станція 2048кв/год</t>
  </si>
  <si>
    <t>10 Кв, 2 кВт</t>
  </si>
  <si>
    <t>Луганський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</si>
  <si>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</si>
  <si>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</si>
  <si>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 xml:space="preserve"> Дизельний генератор Malcomson ML22-FA3 (максимальна потужність 22кВА/17.6 кВт, напруга 400/230В, частота 50 Гц, 1500 об./хв.)  </t>
  </si>
  <si>
    <t>16-17,6 кВт</t>
  </si>
  <si>
    <t>Полтавський окружний адміністративний суд</t>
  </si>
  <si>
    <t>Генератор дизельний KS 18-1XM</t>
  </si>
  <si>
    <t>17,6/16,0кВА</t>
  </si>
  <si>
    <t>Рівненський окружний адміністративний суд</t>
  </si>
  <si>
    <t>Зарядна портативна електростанція EcoFlow Delta MAX (2 шт).  Зарядна портативна електростанція EcoFlow Delta Pro (1 шт)</t>
  </si>
  <si>
    <t>Сумський окружний адміністративний суд</t>
  </si>
  <si>
    <t>Тернопільський окружний адміністративний суд</t>
  </si>
  <si>
    <t>Електрогенераторна установка A-iPower A13000EAX,  СистCема зберігання POWER 11,7 R КВТ, 16S-48B.Комплект акумуляторів LIFEPO4  EVE 280Аг 12,8В.Гібридний інвертор SOLAR INVERTER HP pro-T SERIES8кВТ</t>
  </si>
  <si>
    <t>12 кВт / 13 кВт 220 В,</t>
  </si>
  <si>
    <t>Херсонський окружний адміністративний суд</t>
  </si>
  <si>
    <t>Хмельницький окружний адміністративний суд</t>
  </si>
  <si>
    <t>Бензиновий генератор Pezal
PGG22000EA3 3х фазний Роміри :-858мм*680мм*1040мм, об'єм двигуна 999куб см, тип запуску -електростарт, витрати пального-до 5,7л /год, обмотка- мідь, наявність АКБ , автоматичний регулятор напруги</t>
  </si>
  <si>
    <t xml:space="preserve"> Максимальна -17кВт, номінальна - 15кВт</t>
  </si>
  <si>
    <t>Пристрій автоматичного вводу резерву (АВР) в зборі</t>
  </si>
  <si>
    <t>Черкаський окружний адміністративний суд</t>
  </si>
  <si>
    <t xml:space="preserve">Зарядна станція Bluetti AC300 </t>
  </si>
  <si>
    <t>3000W</t>
  </si>
  <si>
    <t>Зарядна станція ANKER 757 PowerHouse-1229Wh/AC</t>
  </si>
  <si>
    <t>1500W</t>
  </si>
  <si>
    <t>Чернівецький окружний адміністративний суд</t>
  </si>
  <si>
    <t>Комплект резервного живлення (джерело безперебійного живлення)
потужністю 11 КВт</t>
  </si>
  <si>
    <t>Чернігівський окружний адміністративний суд</t>
  </si>
  <si>
    <t>Окружний адміністративний суд міста Києва</t>
  </si>
  <si>
    <t>Апеляційні загальні суди</t>
  </si>
  <si>
    <t xml:space="preserve">Вінницький апеляційний суд </t>
  </si>
  <si>
    <t xml:space="preserve">Волинський апеляційний суд </t>
  </si>
  <si>
    <t xml:space="preserve">Дніпровський апеляційний суд </t>
  </si>
  <si>
    <t xml:space="preserve">Донецький апеляційний суд </t>
  </si>
  <si>
    <t>Житомирський апеляційний суд</t>
  </si>
  <si>
    <t>Дизельний генератор 
MALCOMSON,
3 фази (220/380В),Обсяг паливного бака- 40л</t>
  </si>
  <si>
    <t xml:space="preserve">
17.6кВт</t>
  </si>
  <si>
    <t xml:space="preserve">Закарпатський апеляційний суд </t>
  </si>
  <si>
    <t>Система резервного живлення 3 фази</t>
  </si>
  <si>
    <t>80 кВт</t>
  </si>
  <si>
    <t>Додаткова акумуляторна батарея Deye RW-M6.1 до системи резервного живлення (3 фази)</t>
  </si>
  <si>
    <t>6,14 кВтч</t>
  </si>
  <si>
    <t>Запорізький апеляційний суд</t>
  </si>
  <si>
    <t>Зарядна станція BLUETTI 2200W</t>
  </si>
  <si>
    <t>4400 Вт</t>
  </si>
  <si>
    <t>Івано-Франківський апеляційний суд</t>
  </si>
  <si>
    <t>22 кВА</t>
  </si>
  <si>
    <t xml:space="preserve">Кропивницький апеляційний суд </t>
  </si>
  <si>
    <t>Генератор дизельний MALCOMSON ML17-FA3</t>
  </si>
  <si>
    <t>14 КвТ*год</t>
  </si>
  <si>
    <t xml:space="preserve">Львівський апеляційний суд </t>
  </si>
  <si>
    <t xml:space="preserve">Зарядні станції </t>
  </si>
  <si>
    <t xml:space="preserve">Миколаївський апеляційний суд </t>
  </si>
  <si>
    <t xml:space="preserve">Одеський апеляційний суд </t>
  </si>
  <si>
    <t>Дизельний генератор</t>
  </si>
  <si>
    <t xml:space="preserve">20кВт </t>
  </si>
  <si>
    <t xml:space="preserve">Полтавський апеляційний суд </t>
  </si>
  <si>
    <t xml:space="preserve">Рівненський апеляційний суд </t>
  </si>
  <si>
    <t>Дизельний 3-х фазний генератор</t>
  </si>
  <si>
    <t>25 кВат</t>
  </si>
  <si>
    <t xml:space="preserve">Сумський апеляційний суд </t>
  </si>
  <si>
    <t>18-19 кВт</t>
  </si>
  <si>
    <t xml:space="preserve">Тернопільський апеляційний суд </t>
  </si>
  <si>
    <t xml:space="preserve">Харківський апеляційний суд </t>
  </si>
  <si>
    <t>Генератор дизельний INVO DGS35R,</t>
  </si>
  <si>
    <t>25квт</t>
  </si>
  <si>
    <t xml:space="preserve">Херсонський апеляційний суд </t>
  </si>
  <si>
    <t>Дизель-генератор DE-22 PRS з  ABP</t>
  </si>
  <si>
    <t xml:space="preserve">Хмельницький апеляційний суд </t>
  </si>
  <si>
    <t xml:space="preserve">Генератор дизельний EnerSol, </t>
  </si>
  <si>
    <t>13 кВт</t>
  </si>
  <si>
    <t xml:space="preserve">Джерело безперебійного живлення комунікаційних шаф </t>
  </si>
  <si>
    <t>2,8 кВт</t>
  </si>
  <si>
    <t>щит автоматичного вводу резерву ЗФ 115А з мікроконтролерним керуванням</t>
  </si>
  <si>
    <t>Чернівецький апеляційний суд</t>
  </si>
  <si>
    <t>17 Квт</t>
  </si>
  <si>
    <t xml:space="preserve">Київський апеляційний суд </t>
  </si>
  <si>
    <t>Апеляційні господарські суди</t>
  </si>
  <si>
    <t xml:space="preserve">Східний апеляційний господарський суд </t>
  </si>
  <si>
    <t>19 кВт</t>
  </si>
  <si>
    <t>Стабілізатор напруги трифазний побутовий АМПЕР У 12-3/25 v2.0. Використовується для захисту двох газових водогрійних котлів.</t>
  </si>
  <si>
    <t xml:space="preserve">Центральний апеляційний господарський суд </t>
  </si>
  <si>
    <t>Інверторний генератор KS 4000iE S ATS, Зарядна станція BLUETTI AC200MAX, Зарядна станція EcoFlow DELTA</t>
  </si>
  <si>
    <t>7, 4,4, 1,8</t>
  </si>
  <si>
    <t xml:space="preserve">Південний апеляційний господарський суд </t>
  </si>
  <si>
    <t xml:space="preserve">Північний апеляційний господарський суд </t>
  </si>
  <si>
    <t xml:space="preserve">Північно-західний апеляційний господарський суд </t>
  </si>
  <si>
    <t>Зарядна станція (99,9 тис грн),  батарея (69,9 тис.грн), генератор бензиновий  (50,1 тис. грн)</t>
  </si>
  <si>
    <t xml:space="preserve">Західний апеляційний господарський суд </t>
  </si>
  <si>
    <t>Апеляційні адміністративні суди</t>
  </si>
  <si>
    <t xml:space="preserve">Перший апеляційний адміністративний суд </t>
  </si>
  <si>
    <t xml:space="preserve">Другий апеляційний адміністративний суд </t>
  </si>
  <si>
    <t xml:space="preserve">Третій апеляційний адміністративний суд </t>
  </si>
  <si>
    <t xml:space="preserve">Четвертий апеляційний адміністративний суд </t>
  </si>
  <si>
    <t xml:space="preserve">П’ятий апеляційний адміністративний суд </t>
  </si>
  <si>
    <t xml:space="preserve">Шостий апеляційний адміністративний суд </t>
  </si>
  <si>
    <t xml:space="preserve">Сьомий апеляційний адміністративний суд </t>
  </si>
  <si>
    <t>14,9 квт</t>
  </si>
  <si>
    <t xml:space="preserve">Восьмий апеляційний адміністративний суд </t>
  </si>
  <si>
    <t xml:space="preserve">Генератор дизельний Konner&amp;Sohnen KS 18-1XM 230 В </t>
  </si>
  <si>
    <t>макс/ном 17.6/16 кВА</t>
  </si>
  <si>
    <t>Територіальні управління Державної судової адміністрації України та місцеві суди</t>
  </si>
  <si>
    <t>Територіальне управління Державної судової адміністрації України в Вінницькій області</t>
  </si>
  <si>
    <t>Разом</t>
  </si>
  <si>
    <t xml:space="preserve">Бершадський районний суд </t>
  </si>
  <si>
    <t>Генераторна установка DK7500-L , бензинова</t>
  </si>
  <si>
    <t xml:space="preserve">Тростянецький районний суд </t>
  </si>
  <si>
    <t xml:space="preserve">Чечельницький районний суд </t>
  </si>
  <si>
    <t xml:space="preserve">Вінницький міський суд </t>
  </si>
  <si>
    <t>Вінницький районний суд</t>
  </si>
  <si>
    <t xml:space="preserve">Гайсинський районний суд </t>
  </si>
  <si>
    <t xml:space="preserve">Ладижинський міський суд </t>
  </si>
  <si>
    <t>Теплицький районний суд</t>
  </si>
  <si>
    <t xml:space="preserve">Барський районний суд </t>
  </si>
  <si>
    <t xml:space="preserve">Жмеринський міськрайонний суд </t>
  </si>
  <si>
    <t xml:space="preserve">Іллінецький районний суд </t>
  </si>
  <si>
    <t xml:space="preserve">Липовецький районний суд </t>
  </si>
  <si>
    <t xml:space="preserve">Оратівський районний суд </t>
  </si>
  <si>
    <t xml:space="preserve">Погребищенський районний суд </t>
  </si>
  <si>
    <t xml:space="preserve">Калинівський районний суд </t>
  </si>
  <si>
    <t xml:space="preserve">Козятинський міськрайонний суд </t>
  </si>
  <si>
    <t xml:space="preserve">Крижопільський районний суд </t>
  </si>
  <si>
    <t xml:space="preserve">Піщанський районний суд </t>
  </si>
  <si>
    <t xml:space="preserve">Могилів-Подільський міськрайонний суд </t>
  </si>
  <si>
    <t xml:space="preserve">Мурованокуриловецький районний суд </t>
  </si>
  <si>
    <t xml:space="preserve">Чернівецький районний суд </t>
  </si>
  <si>
    <t>Немирівський районний суд</t>
  </si>
  <si>
    <t xml:space="preserve">Тульчинський районний  суд </t>
  </si>
  <si>
    <t xml:space="preserve">Літинський районний суд </t>
  </si>
  <si>
    <t xml:space="preserve">Хмільницький міськрайонний суд </t>
  </si>
  <si>
    <t xml:space="preserve">Тиврівський районний суд </t>
  </si>
  <si>
    <t xml:space="preserve">Шаргородський районний суд </t>
  </si>
  <si>
    <t xml:space="preserve">Томашпільський районний суд </t>
  </si>
  <si>
    <t xml:space="preserve">Ямпільський районний суд </t>
  </si>
  <si>
    <t>Територіальне управління Державної судової адміністрації України в Волинській області</t>
  </si>
  <si>
    <t>Володимир-Волинський міський суд</t>
  </si>
  <si>
    <t>Турійський районний суд</t>
  </si>
  <si>
    <t>Горохівський районний суд</t>
  </si>
  <si>
    <t>Локачинський районний суд</t>
  </si>
  <si>
    <t>Камінь-Каширський районний суд</t>
  </si>
  <si>
    <t>Ратнівський районний суд</t>
  </si>
  <si>
    <t>Ківерцівський районний суд</t>
  </si>
  <si>
    <t>Рожищенський районний суд</t>
  </si>
  <si>
    <t>Ковельський міськрайонний суд</t>
  </si>
  <si>
    <t>Старовижівський районний суд</t>
  </si>
  <si>
    <t>Луцький міськрайонний суд</t>
  </si>
  <si>
    <t>Любомльський районний суд</t>
  </si>
  <si>
    <t xml:space="preserve">Шацький районний суд </t>
  </si>
  <si>
    <t>Маневицький районний суд</t>
  </si>
  <si>
    <t>Любешівський районний суд</t>
  </si>
  <si>
    <t>Іваничівський  районний суд</t>
  </si>
  <si>
    <t>Нововолинський міський суд</t>
  </si>
  <si>
    <t>Територіальне управління Державної судової адміністрації України в Дніпропетровській області</t>
  </si>
  <si>
    <t xml:space="preserve">Васильківський районний суд </t>
  </si>
  <si>
    <t>Генератор дизельний FULL FDL 9000LE</t>
  </si>
  <si>
    <t xml:space="preserve">Покровський районний суд </t>
  </si>
  <si>
    <t xml:space="preserve">Вільногірський міський суд </t>
  </si>
  <si>
    <t xml:space="preserve">Верхньодніпровський районний суд </t>
  </si>
  <si>
    <t xml:space="preserve">Криничанський районний суд </t>
  </si>
  <si>
    <t xml:space="preserve">Марганецький міський суд </t>
  </si>
  <si>
    <t xml:space="preserve">Нікопольський міськрайонний суд </t>
  </si>
  <si>
    <t>Генератор дизельний FULL FDL 13500SE3</t>
  </si>
  <si>
    <t xml:space="preserve">Орджонікідзевський міський суд </t>
  </si>
  <si>
    <t xml:space="preserve">Томаківський районний суд </t>
  </si>
  <si>
    <t xml:space="preserve">Новомосковський міськрайонний суд </t>
  </si>
  <si>
    <t>Дніпровський районний суд м.Дніпродзержинська</t>
  </si>
  <si>
    <t>Баглійський районний суд м.Дніпродзержинська</t>
  </si>
  <si>
    <t>Заводський районний суд м.Дніпродзержинська</t>
  </si>
  <si>
    <t xml:space="preserve">Павлоградський міськрайонний суд </t>
  </si>
  <si>
    <t xml:space="preserve">Тернівський міський суд </t>
  </si>
  <si>
    <t>Юр’ївський районний суд</t>
  </si>
  <si>
    <t xml:space="preserve">Магдалинівський районний суд </t>
  </si>
  <si>
    <t xml:space="preserve">Петриківський районний суд </t>
  </si>
  <si>
    <t xml:space="preserve">Царичанський районний суд </t>
  </si>
  <si>
    <t xml:space="preserve">Першотравенський міський суд </t>
  </si>
  <si>
    <t xml:space="preserve">Межівський районний суд </t>
  </si>
  <si>
    <t xml:space="preserve">Петропавлівський районний суд </t>
  </si>
  <si>
    <t xml:space="preserve">Жовтоводський міський суд </t>
  </si>
  <si>
    <t xml:space="preserve">П’ятихатський районний суд </t>
  </si>
  <si>
    <t>Синельниківський міськрайонний суд</t>
  </si>
  <si>
    <t>Амур-Нижньодніпровський районний суд м.Дніпропетровська</t>
  </si>
  <si>
    <t xml:space="preserve">Дніпропетровський районний суд </t>
  </si>
  <si>
    <t>Індустріальний районний суд м.Дніпропетровська</t>
  </si>
  <si>
    <t>Самарський районний суд м.Дніпропетровська</t>
  </si>
  <si>
    <t>Жовтневий районний суд м.Дніпропетровська</t>
  </si>
  <si>
    <t xml:space="preserve">Солонянський районний суд </t>
  </si>
  <si>
    <t>Кіровський районний суд м.Дніпропетровська</t>
  </si>
  <si>
    <t>Бабушкінський районний суд м.Дніпропетровська</t>
  </si>
  <si>
    <t>Ленінський районний суд м.Дніпропетровська</t>
  </si>
  <si>
    <t>Красногвардійський районний суд м.Дніпропетровська</t>
  </si>
  <si>
    <t>Жовтневий районний суд м.Кривого Рогу</t>
  </si>
  <si>
    <t>Тернівський районний суд м.Кривого Рогу</t>
  </si>
  <si>
    <t>Саксаганський районний суд м.Кривого Рогу</t>
  </si>
  <si>
    <t>Центрально-Міський районний суд м.Кривого Рогу</t>
  </si>
  <si>
    <t xml:space="preserve">Криворізький районний суд </t>
  </si>
  <si>
    <t>Довгинцівський районний суд м.Кривого Рогу</t>
  </si>
  <si>
    <t xml:space="preserve">Апостолівський районний суд </t>
  </si>
  <si>
    <t xml:space="preserve">Софіївський районний суд </t>
  </si>
  <si>
    <t>Інгулецький районний суд м.Кривого Рогу</t>
  </si>
  <si>
    <t>Дзержинський районний суд м.Кривого Рогу</t>
  </si>
  <si>
    <t xml:space="preserve">Широківський районний суд </t>
  </si>
  <si>
    <t>Територіальне управління Державної судової адміністрації України в Донецькій області</t>
  </si>
  <si>
    <t>Артемівський міськрайонний суд</t>
  </si>
  <si>
    <t>Волноваський районний суд *</t>
  </si>
  <si>
    <t>Володарський районний суд *</t>
  </si>
  <si>
    <t>Добропільський міськрайонний суд</t>
  </si>
  <si>
    <t xml:space="preserve">дизель-генераторна установка потужністю ≥9 кВт </t>
  </si>
  <si>
    <t>Олександрівський районний суд</t>
  </si>
  <si>
    <t>Дзержинський міський суд</t>
  </si>
  <si>
    <t>Дружківський міський суд</t>
  </si>
  <si>
    <t>11 кВт</t>
  </si>
  <si>
    <t>Костянтинівський міськрайонний суд</t>
  </si>
  <si>
    <t>Великоновосiлківський районний суд</t>
  </si>
  <si>
    <t xml:space="preserve">Вугледарський міський суд </t>
  </si>
  <si>
    <t>Мар'їнський районний суд</t>
  </si>
  <si>
    <t>Краматорський міський суд</t>
  </si>
  <si>
    <t>Авдіївський міський суд</t>
  </si>
  <si>
    <t>Димитровський міський суд</t>
  </si>
  <si>
    <t>Красноармійський міськрайонний суд</t>
  </si>
  <si>
    <t>Новогродівський міський суд</t>
  </si>
  <si>
    <t>Селидівський міський суд</t>
  </si>
  <si>
    <t>Слов'янський міськрайонний суд</t>
  </si>
  <si>
    <t>Краснолиманський міський суд</t>
  </si>
  <si>
    <t>Іллічівський районний суд міста Маріуполя *</t>
  </si>
  <si>
    <t>Орджонікідзевський районний суд міста Маріуполя *</t>
  </si>
  <si>
    <t>Жовтневий районний суд міста Маріуполя *</t>
  </si>
  <si>
    <t>Першотравневий районний суд *</t>
  </si>
  <si>
    <t>Приморський районний суд міста Маріуполя *</t>
  </si>
  <si>
    <t>Територіальне управління Державної судової адміністрації України в Житомирській області</t>
  </si>
  <si>
    <t>Бердичівський міськрайонний суд</t>
  </si>
  <si>
    <t xml:space="preserve">Генератор бензиновий  Konner&amp;Sohnen KS 15-1E ATSR </t>
  </si>
  <si>
    <t>Житомирський районний суд</t>
  </si>
  <si>
    <t>Бензиновий генератор EDON ED-13000 PRO</t>
  </si>
  <si>
    <t>Червоноармійський районний суд</t>
  </si>
  <si>
    <t>Бензиновий генератор Genergy creta-RC</t>
  </si>
  <si>
    <t>Коростенський міськрайонний суд</t>
  </si>
  <si>
    <t>Бензиновий генератор EKV-TG-15000ME3</t>
  </si>
  <si>
    <t>Лугинський районний суд</t>
  </si>
  <si>
    <t xml:space="preserve">Генератор інверторний  Konner&amp;Sohnen KS 8100iE ATSR </t>
  </si>
  <si>
    <t>Коростишівський районний суд</t>
  </si>
  <si>
    <t>Брусилівський районний суд</t>
  </si>
  <si>
    <t>Малинський районний суд</t>
  </si>
  <si>
    <t>Радомишльський районний суд</t>
  </si>
  <si>
    <t>Новоград-Волинський міськрайонний суд</t>
  </si>
  <si>
    <t>Баранівський районний суд</t>
  </si>
  <si>
    <t>Овруцький районний суд</t>
  </si>
  <si>
    <t>Народицький районний суд</t>
  </si>
  <si>
    <t>Богунський районний суд м. Житомра</t>
  </si>
  <si>
    <t>Корольовський районний суд м. Житомира</t>
  </si>
  <si>
    <t>Олевський районний суд</t>
  </si>
  <si>
    <t>Ємільчинський районний суд</t>
  </si>
  <si>
    <t>Попільнянський районний суд</t>
  </si>
  <si>
    <t>Андрушівський районний суд</t>
  </si>
  <si>
    <t>Ружинський районний суд</t>
  </si>
  <si>
    <t>Черняхівський районний суд</t>
  </si>
  <si>
    <t>Володарсько-Волинський районний суд</t>
  </si>
  <si>
    <t>Чуднівський районний суд</t>
  </si>
  <si>
    <t>Любарський районний суд</t>
  </si>
  <si>
    <t>Романівський районний суд</t>
  </si>
  <si>
    <t>Територіальне управління Державної судової адміністрації України в Закарпатській області</t>
  </si>
  <si>
    <t>Берегівський районний суд</t>
  </si>
  <si>
    <t>генератор бензиновий</t>
  </si>
  <si>
    <t>Виноградівський районний суд</t>
  </si>
  <si>
    <t>Міжгірський районний суд</t>
  </si>
  <si>
    <t>Воловецький районний суд</t>
  </si>
  <si>
    <t>Мукачівський міськрайонний суд</t>
  </si>
  <si>
    <t>Свалявський районний суд</t>
  </si>
  <si>
    <t>Перечинський районний суд</t>
  </si>
  <si>
    <t>Великоберезнянський районний суд</t>
  </si>
  <si>
    <t>Тячівський районний суд</t>
  </si>
  <si>
    <t>Рахівський районний суд</t>
  </si>
  <si>
    <t>Ужгородський міськрайонний суд</t>
  </si>
  <si>
    <t>Хустський районний суд</t>
  </si>
  <si>
    <t>Іршавський районний суд</t>
  </si>
  <si>
    <t>Територіальне управління Державної судової адміністрації України в Запорізькій області</t>
  </si>
  <si>
    <t xml:space="preserve">Бердянський міськрайонний суд </t>
  </si>
  <si>
    <t xml:space="preserve">Василівський районний суд </t>
  </si>
  <si>
    <t xml:space="preserve">Михайлівський районний суд </t>
  </si>
  <si>
    <t xml:space="preserve">Вільнянський районний суд </t>
  </si>
  <si>
    <t xml:space="preserve">Новомиколаївський районний суд </t>
  </si>
  <si>
    <t xml:space="preserve">Енергодарський міський суд </t>
  </si>
  <si>
    <t>Великобілозерський районний суд</t>
  </si>
  <si>
    <t>Кам'янсько - Дніпровський районний суд</t>
  </si>
  <si>
    <t>Мелітопольський міськрайонний суд</t>
  </si>
  <si>
    <t>Веселівський районний суд</t>
  </si>
  <si>
    <t>Якимівський районний суд</t>
  </si>
  <si>
    <t>Оріхівський районний суд</t>
  </si>
  <si>
    <t>Гуляйпільський районний суд</t>
  </si>
  <si>
    <t>Пологівський районний суд</t>
  </si>
  <si>
    <t>Куйбишевський районний суд</t>
  </si>
  <si>
    <t>Розівський районний суд</t>
  </si>
  <si>
    <t>Приморський районний суд</t>
  </si>
  <si>
    <t>Приазовський районний суд</t>
  </si>
  <si>
    <t>Токмацький районний суд</t>
  </si>
  <si>
    <t>Чернігівський районний суд</t>
  </si>
  <si>
    <t>Заводський районний суд м. Запоріжжя</t>
  </si>
  <si>
    <t>Шевченківський районний суд м. Запоріжжя</t>
  </si>
  <si>
    <t>Комунарський районний суд м. Запоріжжя</t>
  </si>
  <si>
    <t>Жовтневий районний суд м. Запоріжжя</t>
  </si>
  <si>
    <t>Орджонікідзевський районний суд м. Запоріжжя</t>
  </si>
  <si>
    <t>Ленінський районний суд м. Запоріжжя</t>
  </si>
  <si>
    <t>Запорізький районний суд</t>
  </si>
  <si>
    <t>Хортицький районний суд м. Запоріжжя</t>
  </si>
  <si>
    <t>Територіальне управління Державної судової адміністрації України в Івано-Франківській області</t>
  </si>
  <si>
    <t>Галицький районний суд</t>
  </si>
  <si>
    <t>Гібридний інвертор потужністю 3000 Вт, акумулятор LiFePo4 ємністю 3000 Вт*год, щиток захисту та комутації, проводка</t>
  </si>
  <si>
    <t>3000 Вт</t>
  </si>
  <si>
    <t>Рогатинський районний суд</t>
  </si>
  <si>
    <t>Городенківський районний суд</t>
  </si>
  <si>
    <t>Снятинський районний суд</t>
  </si>
  <si>
    <t>Болехівський   міський суд</t>
  </si>
  <si>
    <t>Долинський районний суд</t>
  </si>
  <si>
    <t>Рожнятівський районний суд</t>
  </si>
  <si>
    <t>Калуський міськрайонний суд</t>
  </si>
  <si>
    <t>Гібридний інвертор потужністю 4500 Вт, акумулятор LiFePo4 ємністю 7200 Вт*год, щиток захисту та комутації, проводка</t>
  </si>
  <si>
    <t>4500 Вт</t>
  </si>
  <si>
    <t>Коломийський міськрайонний суд</t>
  </si>
  <si>
    <t>Верховинський районний суд</t>
  </si>
  <si>
    <t>Косівський районний  суд</t>
  </si>
  <si>
    <t>Івано-Франківський міський суд</t>
  </si>
  <si>
    <t>Богородчанський районний суд</t>
  </si>
  <si>
    <t>Надвірнянський районний суд</t>
  </si>
  <si>
    <t>Яремчанський міський суд</t>
  </si>
  <si>
    <t>Тисменицький районний суд</t>
  </si>
  <si>
    <t>Тлумацький районний суд</t>
  </si>
  <si>
    <t>Територіальне управління Державної судової адміністрації України в Київській області</t>
  </si>
  <si>
    <t>Бориспільський міськрайонний суд</t>
  </si>
  <si>
    <t>Баришівський районний суд</t>
  </si>
  <si>
    <t>Березанський міський  суд</t>
  </si>
  <si>
    <t>Броварський міськрайонний суд</t>
  </si>
  <si>
    <t>Славутицький міський суд</t>
  </si>
  <si>
    <t>Білоцерківський міськрайонний суд</t>
  </si>
  <si>
    <t>Вишгородський районний суд</t>
  </si>
  <si>
    <t>Іванківський районний суд</t>
  </si>
  <si>
    <t>Васильківський міськрайонний суд</t>
  </si>
  <si>
    <t>Ірпінський міський суд</t>
  </si>
  <si>
    <t>Бородянський районний суд</t>
  </si>
  <si>
    <t>Макарівський районний суд</t>
  </si>
  <si>
    <t>Кагарлицький районний суд</t>
  </si>
  <si>
    <t>Ржищевський міський суд</t>
  </si>
  <si>
    <t>Миронівський районний суд</t>
  </si>
  <si>
    <t>Києво-Святошинський районний суд</t>
  </si>
  <si>
    <t>Обухівський районний суд</t>
  </si>
  <si>
    <t>Переяслав-Хмельницький міськрайонний суд</t>
  </si>
  <si>
    <t>Сквирський районний суд</t>
  </si>
  <si>
    <t>Володарський районний суд</t>
  </si>
  <si>
    <t>Тетіївський районний суд</t>
  </si>
  <si>
    <t>Таращанський районний суд</t>
  </si>
  <si>
    <t>Богуславський районний суд</t>
  </si>
  <si>
    <t>Рокитнянський районний суд</t>
  </si>
  <si>
    <t>Ставищенський районний суд</t>
  </si>
  <si>
    <t>Фастівський міськрайонний суд</t>
  </si>
  <si>
    <t>Яготинський районний суд</t>
  </si>
  <si>
    <t>Згурівський районний суд</t>
  </si>
  <si>
    <t>Територіальне управління Державної судової адміністрації України в Кіровоградській області</t>
  </si>
  <si>
    <t>Гайворонський районний суд</t>
  </si>
  <si>
    <t xml:space="preserve">Інверторний, однофазний, бензиновий генератор KS 8100iE ATSR </t>
  </si>
  <si>
    <t>8кВт</t>
  </si>
  <si>
    <t>Ульяновський районний суд</t>
  </si>
  <si>
    <t>Вільшанський районний суд</t>
  </si>
  <si>
    <t>Голованівський районний суд</t>
  </si>
  <si>
    <t>Новоархангельський районний суд</t>
  </si>
  <si>
    <t>Новгородківський районний суд</t>
  </si>
  <si>
    <t>Устинівський районний суд</t>
  </si>
  <si>
    <t>Знам'янський міськрайонний суд</t>
  </si>
  <si>
    <t>Олександрівський районний суд</t>
  </si>
  <si>
    <t>Бобринецький районний суд</t>
  </si>
  <si>
    <t>Кіровоградський районний суд</t>
  </si>
  <si>
    <t>Компаніївський районний суд</t>
  </si>
  <si>
    <t>Маловисківський районний суд</t>
  </si>
  <si>
    <t>Новомиргородський районний суд</t>
  </si>
  <si>
    <t>Добровеличківський районний суд</t>
  </si>
  <si>
    <t>Новоукраїнський районний суд</t>
  </si>
  <si>
    <t>Кіровський районний суд м. Кіровограда</t>
  </si>
  <si>
    <t>Ленінський районний суд м. Кіровограда</t>
  </si>
  <si>
    <t>Олександрійський міськрайонний суд</t>
  </si>
  <si>
    <t>Петрівський районний суд</t>
  </si>
  <si>
    <t>Онуфріївський районний суд</t>
  </si>
  <si>
    <t>Світловодський міськрайонний суд</t>
  </si>
  <si>
    <t>Біловодський районний суд *</t>
  </si>
  <si>
    <t>Міловський районний суд *</t>
  </si>
  <si>
    <t>Станично-Луганський районний суд *</t>
  </si>
  <si>
    <t>Лисичанський міський суд *</t>
  </si>
  <si>
    <t>Попаснянський районний суд *</t>
  </si>
  <si>
    <t>Новопсковський районний суд *</t>
  </si>
  <si>
    <t>Марківський районний суд *</t>
  </si>
  <si>
    <t>Рубіжанський міський суд *</t>
  </si>
  <si>
    <t>Кремінський районний суд *</t>
  </si>
  <si>
    <t>Сватівський районний суд *</t>
  </si>
  <si>
    <t>Троїцький районний суд *</t>
  </si>
  <si>
    <t>Сєверодонецький міський суд *</t>
  </si>
  <si>
    <t>Новоайдарський районний суд *</t>
  </si>
  <si>
    <t>Старобільський районний суд</t>
  </si>
  <si>
    <t>Білокуракинський районний суд</t>
  </si>
  <si>
    <t>Територіальне управління Державної судової адміністрації України в Львівській області</t>
  </si>
  <si>
    <t>Бориславський міський суд</t>
  </si>
  <si>
    <t>Зарядна стнація</t>
  </si>
  <si>
    <t>1 кВт</t>
  </si>
  <si>
    <t>Дрогобицький міськрайонний суд</t>
  </si>
  <si>
    <t>Мобільна система резервного живлення</t>
  </si>
  <si>
    <t>3 кВт</t>
  </si>
  <si>
    <t>Трускавецький міський суд</t>
  </si>
  <si>
    <t>Жовківський районний суд</t>
  </si>
  <si>
    <t>Кам'янка-Бузький районний суд</t>
  </si>
  <si>
    <t>Радехівський районний суд</t>
  </si>
  <si>
    <t>Бродівський районний суд</t>
  </si>
  <si>
    <t>Буський районний суд</t>
  </si>
  <si>
    <t>Золочівський районний суд</t>
  </si>
  <si>
    <t>Перемишлянський районний суд</t>
  </si>
  <si>
    <t xml:space="preserve">Бензиновий генератор </t>
  </si>
  <si>
    <t>6 кВт</t>
  </si>
  <si>
    <t>Миколаївський районний суд</t>
  </si>
  <si>
    <t>Пустомитівський районний суд</t>
  </si>
  <si>
    <t>Бензиновий генератор та зарядна стнація</t>
  </si>
  <si>
    <t>6 кВт/1 кВт</t>
  </si>
  <si>
    <t>Самбірський міськрайонний суд</t>
  </si>
  <si>
    <t>Мостиський районний суд</t>
  </si>
  <si>
    <t>Старосамбірський районний суд</t>
  </si>
  <si>
    <t>Турківський районний суд</t>
  </si>
  <si>
    <t>Стрийський міськрайонний суд</t>
  </si>
  <si>
    <t>Жидачівський районний суд</t>
  </si>
  <si>
    <t>Сколівський районний суд</t>
  </si>
  <si>
    <t>Червоноградський міський суд</t>
  </si>
  <si>
    <t>Сокальський районний суд</t>
  </si>
  <si>
    <t>Городоцький районний суд</t>
  </si>
  <si>
    <t>Яворівський районний суд</t>
  </si>
  <si>
    <t>Личаківський районний суд м. Львова</t>
  </si>
  <si>
    <t>Шевченківський районний суд  м. Львова</t>
  </si>
  <si>
    <t>Галицький районний суд  м. Львова</t>
  </si>
  <si>
    <t>Сихівський районний суд м.Львова</t>
  </si>
  <si>
    <t>Залізничний районний суд м. Львова</t>
  </si>
  <si>
    <t>Франківський районний суд  м. Львова</t>
  </si>
  <si>
    <t>Територіальне управління Державної судової адміністрації України в Миколаївській області</t>
  </si>
  <si>
    <t>Центральний районний суд м. Миколаєва</t>
  </si>
  <si>
    <t>Заводський районний суд м. Миколаєва</t>
  </si>
  <si>
    <t xml:space="preserve">Новоодеський районний суд </t>
  </si>
  <si>
    <t>Ленінський районний суд м. Миколаєва</t>
  </si>
  <si>
    <t>Корабельний районний суд м. Миколаєва</t>
  </si>
  <si>
    <t xml:space="preserve">Жовтневий  районний суд </t>
  </si>
  <si>
    <t>Баштанський  районний суд</t>
  </si>
  <si>
    <t>Генератор бензиновий Konner &amp; Sohnen KS10000EATS</t>
  </si>
  <si>
    <t>8,0 кВт</t>
  </si>
  <si>
    <t xml:space="preserve">Казанківський районний суд </t>
  </si>
  <si>
    <t xml:space="preserve">Новобузький районний суд </t>
  </si>
  <si>
    <t xml:space="preserve">Вознесенський міськрайонний суд </t>
  </si>
  <si>
    <t xml:space="preserve">Доманівський районний суд </t>
  </si>
  <si>
    <t xml:space="preserve">Веселинівський  районний суд </t>
  </si>
  <si>
    <t xml:space="preserve">Єланецький  районний суд </t>
  </si>
  <si>
    <t xml:space="preserve">Миколаївський  районний суд </t>
  </si>
  <si>
    <t xml:space="preserve">Березанський  районний суд </t>
  </si>
  <si>
    <t xml:space="preserve">Очаківський міськрайонний суд </t>
  </si>
  <si>
    <t xml:space="preserve">Первомайський міськрайонний суд </t>
  </si>
  <si>
    <t xml:space="preserve">Врадіївський районний суд </t>
  </si>
  <si>
    <t xml:space="preserve">Кривоозерський  районний суд </t>
  </si>
  <si>
    <t xml:space="preserve">Березнегуватський  районний суд </t>
  </si>
  <si>
    <t xml:space="preserve">Снігурівський районний суд </t>
  </si>
  <si>
    <t xml:space="preserve">Арбузинський районний  суд </t>
  </si>
  <si>
    <t xml:space="preserve">Братський районний суд </t>
  </si>
  <si>
    <t xml:space="preserve">Южноукраїнський міський суд </t>
  </si>
  <si>
    <t>Територіальне управління Державної судової адміністрації України в Одеській області</t>
  </si>
  <si>
    <t xml:space="preserve">Арцизький районний суд </t>
  </si>
  <si>
    <t>генератор бензиновий EKV-TG-9000ME/A</t>
  </si>
  <si>
    <t>9000ME/A</t>
  </si>
  <si>
    <t xml:space="preserve">Саратський районний суд </t>
  </si>
  <si>
    <t xml:space="preserve">Тарутинський районний суд </t>
  </si>
  <si>
    <t xml:space="preserve">Татарбунарський районний суд </t>
  </si>
  <si>
    <t xml:space="preserve">Балтський районний суд </t>
  </si>
  <si>
    <t xml:space="preserve">Кодимський районний суд </t>
  </si>
  <si>
    <t xml:space="preserve">Любашівський районний суд </t>
  </si>
  <si>
    <t>генератор бензиновий EKV-TG-6500ME</t>
  </si>
  <si>
    <t>6500ME</t>
  </si>
  <si>
    <t xml:space="preserve">Савранський районний суд </t>
  </si>
  <si>
    <t xml:space="preserve">Березівський районний суд </t>
  </si>
  <si>
    <t xml:space="preserve">Миколаївський районний суд </t>
  </si>
  <si>
    <t>Білгород -Дністровський міськрайонний суд</t>
  </si>
  <si>
    <t>генератор бензиновий EKV-TG-13000E</t>
  </si>
  <si>
    <t>13000E</t>
  </si>
  <si>
    <t xml:space="preserve">Біляївський районний суд </t>
  </si>
  <si>
    <t>Теплодарський міський суд</t>
  </si>
  <si>
    <t xml:space="preserve">Великомихайлівський районний суд  </t>
  </si>
  <si>
    <t xml:space="preserve">Фрунзівський районний суд </t>
  </si>
  <si>
    <t xml:space="preserve">Ширяївський районний суд </t>
  </si>
  <si>
    <t xml:space="preserve">Комінтернівський районний суд </t>
  </si>
  <si>
    <t>генератор бензиновий EKV-TG-9000ME/A   генератор бензиновий EKV-TG-6500ME</t>
  </si>
  <si>
    <t>9000ME/A      6500ME</t>
  </si>
  <si>
    <t>Южний міський суд</t>
  </si>
  <si>
    <t xml:space="preserve">Ізмаїльський міськрайонний суд   </t>
  </si>
  <si>
    <t xml:space="preserve">Болградський районний суд </t>
  </si>
  <si>
    <t xml:space="preserve">Кілійський районний суд </t>
  </si>
  <si>
    <t xml:space="preserve">Ренійський районний суд </t>
  </si>
  <si>
    <t>Котовський міськрайонний суд</t>
  </si>
  <si>
    <t xml:space="preserve">Ананьївський районний суд </t>
  </si>
  <si>
    <t xml:space="preserve">Красноокнянський районний суд </t>
  </si>
  <si>
    <t xml:space="preserve">Роздільнянський районний суд </t>
  </si>
  <si>
    <t xml:space="preserve">Іванівський районний суд </t>
  </si>
  <si>
    <t xml:space="preserve">Іллічівський міський суд </t>
  </si>
  <si>
    <t xml:space="preserve">Овідіопольський районний суд </t>
  </si>
  <si>
    <t>Суворовський районний суд м. Одеси</t>
  </si>
  <si>
    <t>Приморський  районний суд  м. Одеси</t>
  </si>
  <si>
    <t>Київський районний суд м. Одеси</t>
  </si>
  <si>
    <t>генератор бензиновий EKV-TG-220003-A</t>
  </si>
  <si>
    <t>220003-A</t>
  </si>
  <si>
    <t>Малиновський  районний суд  м. Одеси</t>
  </si>
  <si>
    <t>Територіальне управління Державної судової адміністрації України в Полтавській області</t>
  </si>
  <si>
    <t>Гадяцький районний суд</t>
  </si>
  <si>
    <t>Дизель-генераторна установка ТИП 2 - FULL FDL 9000LE</t>
  </si>
  <si>
    <t>6,3 кВт</t>
  </si>
  <si>
    <t>Зіньківський районний суд</t>
  </si>
  <si>
    <t>Глобинський районний суд</t>
  </si>
  <si>
    <t>Хорольський районний суд</t>
  </si>
  <si>
    <t>Семенівський районний суд</t>
  </si>
  <si>
    <t>Комсомольський міський  суд</t>
  </si>
  <si>
    <t>Козельщинський районний суд Полтавської області</t>
  </si>
  <si>
    <t>Диканський районний суд</t>
  </si>
  <si>
    <t>Котелевський районний суд</t>
  </si>
  <si>
    <t>Карлівський районний суд</t>
  </si>
  <si>
    <t>Машівський районний суд</t>
  </si>
  <si>
    <t>Чутівський районний суд</t>
  </si>
  <si>
    <t>Кобеляцький районний суд</t>
  </si>
  <si>
    <t>Новосанжарський районний суд</t>
  </si>
  <si>
    <t>Автозаводський районний суд м.Кременчука</t>
  </si>
  <si>
    <t>Дизель-генераторна установка ТИП 1 - FULL FDL 13500SE3</t>
  </si>
  <si>
    <t>10,0 кВт</t>
  </si>
  <si>
    <t>Крюківський районний суд м.Кременчука</t>
  </si>
  <si>
    <t>Кременчуцький районний суд</t>
  </si>
  <si>
    <t>Лубенський міськрайонний суд</t>
  </si>
  <si>
    <t>Лохвицький районний суд</t>
  </si>
  <si>
    <t>Оржицький районний суд</t>
  </si>
  <si>
    <t>Миргородський міськрайонний суд</t>
  </si>
  <si>
    <t>Великобагачанський районний суд</t>
  </si>
  <si>
    <t>Шишацький районний суд</t>
  </si>
  <si>
    <t>Октябрський  районний суд м.Полтави</t>
  </si>
  <si>
    <t>Ленінський районний суд  м.Полтави</t>
  </si>
  <si>
    <t>Київський  районний суд м.Полтави</t>
  </si>
  <si>
    <t>Пирятинський районний суд</t>
  </si>
  <si>
    <t>Чорнухинський районний суд</t>
  </si>
  <si>
    <t>Гребінківський районний суд</t>
  </si>
  <si>
    <t>Полтавський районний суд</t>
  </si>
  <si>
    <t>Решетилівський районний суд</t>
  </si>
  <si>
    <t>Територіальне управління Державної судової адміністрації України в Рівненській області</t>
  </si>
  <si>
    <t>Володимирецький районний суд</t>
  </si>
  <si>
    <t>не менше 2048 Вт-год (51,2 В, 40 А-год)</t>
  </si>
  <si>
    <t>Кузнецовський міський суд</t>
  </si>
  <si>
    <t>Гощанський  районний суд</t>
  </si>
  <si>
    <t>Корецький  районний суд</t>
  </si>
  <si>
    <t>Демидівський районний суд</t>
  </si>
  <si>
    <t>Дубенський міськрайонний суд</t>
  </si>
  <si>
    <t>Млинівський районний суд</t>
  </si>
  <si>
    <t>Радивилівський районний суд</t>
  </si>
  <si>
    <t>Дубровицький районний суд</t>
  </si>
  <si>
    <t>Зарічненський районний суд</t>
  </si>
  <si>
    <t>Здолбунівський районний суд</t>
  </si>
  <si>
    <t>Острозький районний суд</t>
  </si>
  <si>
    <t>Березнівський районний  суд</t>
  </si>
  <si>
    <t>Костопільський районний суд</t>
  </si>
  <si>
    <t>Рівненський міський суд</t>
  </si>
  <si>
    <t>Рівненський районний суд</t>
  </si>
  <si>
    <t>Рокитнівський районний суд</t>
  </si>
  <si>
    <t>Сарненський районнний суд</t>
  </si>
  <si>
    <t>Територіальне управління Державної судової адміністрації України в Сумській області</t>
  </si>
  <si>
    <t xml:space="preserve">Глухівський міськрайонний суд </t>
  </si>
  <si>
    <t xml:space="preserve">Кролевецький районний суд </t>
  </si>
  <si>
    <t xml:space="preserve">Конотопський міськрайонний суд </t>
  </si>
  <si>
    <t>12,5 кВт</t>
  </si>
  <si>
    <t xml:space="preserve">Охтирський міськрайонний суд </t>
  </si>
  <si>
    <t>Тростянецький районний суд</t>
  </si>
  <si>
    <t xml:space="preserve">Краснопільський районний суд </t>
  </si>
  <si>
    <t xml:space="preserve">Сумський районний суд </t>
  </si>
  <si>
    <t xml:space="preserve">Середино-Будський районний суд </t>
  </si>
  <si>
    <t>Шосткинський міськрайонний суд</t>
  </si>
  <si>
    <t>Зарічний районний суд м.Сум</t>
  </si>
  <si>
    <t>Ковпаківський районний суд м.Суми</t>
  </si>
  <si>
    <t>Територіальне управління Державної судової адміністрації України у Тернопільській області</t>
  </si>
  <si>
    <t>Бережанський районний суд</t>
  </si>
  <si>
    <t>7 кВт</t>
  </si>
  <si>
    <t>Зборівський районний суд</t>
  </si>
  <si>
    <t>Козівський районний суд</t>
  </si>
  <si>
    <t>Підгаєцький районний суд</t>
  </si>
  <si>
    <t>Бучацький районний суд</t>
  </si>
  <si>
    <t>Монастириський районний суд</t>
  </si>
  <si>
    <t>Збаразький районний суд</t>
  </si>
  <si>
    <t>Лановецький районний суд</t>
  </si>
  <si>
    <t>Підволочиський районний суд</t>
  </si>
  <si>
    <t>Кременецький районний суд</t>
  </si>
  <si>
    <t>Шумський районний суд</t>
  </si>
  <si>
    <t>Гусятинський районний суд</t>
  </si>
  <si>
    <t>Теребовлянський районний суд</t>
  </si>
  <si>
    <t>Тернопільський міськрайонний суд</t>
  </si>
  <si>
    <t>Борщівський районний суд</t>
  </si>
  <si>
    <t>Заліщицький районний суд</t>
  </si>
  <si>
    <t>Чортківський районний суд</t>
  </si>
  <si>
    <t>Територіальне управління Державної судової адміністрації України у Харківській області</t>
  </si>
  <si>
    <t xml:space="preserve">Балаклійський районний суд </t>
  </si>
  <si>
    <t>бензиновий генератор</t>
  </si>
  <si>
    <t xml:space="preserve">Зміївський районний суд </t>
  </si>
  <si>
    <t>Богодухівський районний суд</t>
  </si>
  <si>
    <t xml:space="preserve">Краснокутський районний суд </t>
  </si>
  <si>
    <t>Валківський районний суд</t>
  </si>
  <si>
    <t>Нововодолазький районний суд</t>
  </si>
  <si>
    <t>Коломацький районний суд</t>
  </si>
  <si>
    <t xml:space="preserve">Вовчанський районний суд </t>
  </si>
  <si>
    <t>Великобурлуцький районний суд</t>
  </si>
  <si>
    <t>Дергачівський районний суд</t>
  </si>
  <si>
    <t xml:space="preserve">Золочівський районний суд </t>
  </si>
  <si>
    <t>Ізюмський міськрайонний суд</t>
  </si>
  <si>
    <t>Барвінківський районний суд</t>
  </si>
  <si>
    <t>Борівський районний суд</t>
  </si>
  <si>
    <t>Зачепилівський районний суд</t>
  </si>
  <si>
    <t>Кегичівський районний суд</t>
  </si>
  <si>
    <t>Красноградський районний суд</t>
  </si>
  <si>
    <t>Сахновщинський районний суд</t>
  </si>
  <si>
    <t xml:space="preserve">Шевченківський районний суд </t>
  </si>
  <si>
    <t>Куп'янський міськрайонний суд</t>
  </si>
  <si>
    <t xml:space="preserve">Дворічанський районний суд </t>
  </si>
  <si>
    <t xml:space="preserve">Близнюківський районний суд </t>
  </si>
  <si>
    <t xml:space="preserve">Лозівський міськрайонний суд </t>
  </si>
  <si>
    <t xml:space="preserve">Люботинський міський суд </t>
  </si>
  <si>
    <t>Харківський районний суд</t>
  </si>
  <si>
    <t>Чугуївський міський суд</t>
  </si>
  <si>
    <t>Печенізький районний суд</t>
  </si>
  <si>
    <t>Київський районний суд м. Харкова</t>
  </si>
  <si>
    <t>Дзержинський районний суд м. Харкова</t>
  </si>
  <si>
    <t>Московський районний суд м. Харкова</t>
  </si>
  <si>
    <t>Орджонікідзевський районний суд м. Харкова</t>
  </si>
  <si>
    <t>Фрунзенський районний суд м. Харкова</t>
  </si>
  <si>
    <t>Комінтернівський  районний суд м. Харкова</t>
  </si>
  <si>
    <t>Червонозаводський районний суд м. Харкова</t>
  </si>
  <si>
    <t>Жовтневий районний суд м. Харкова</t>
  </si>
  <si>
    <t>Ленінський районний суд м. Харкова</t>
  </si>
  <si>
    <t>Територіальне управління Державної судової адміністрації України в Херсонській області</t>
  </si>
  <si>
    <t xml:space="preserve">Білозерський районний суд </t>
  </si>
  <si>
    <t xml:space="preserve">Великолепетиський районний суд </t>
  </si>
  <si>
    <t xml:space="preserve">Верхньорогачицький районний суд </t>
  </si>
  <si>
    <t xml:space="preserve">Горностаївський районний суд </t>
  </si>
  <si>
    <t xml:space="preserve">Нижньосірогозький районний суд </t>
  </si>
  <si>
    <t xml:space="preserve">Великоолександрівський районний суд </t>
  </si>
  <si>
    <t>Бензиновий генератор MATARI MХ13003E</t>
  </si>
  <si>
    <t xml:space="preserve">Високопільський районний суд </t>
  </si>
  <si>
    <t xml:space="preserve">Нововоронцовський районний суд </t>
  </si>
  <si>
    <t xml:space="preserve">Генічеський районний суд </t>
  </si>
  <si>
    <t xml:space="preserve">Новотроїцький районний суд </t>
  </si>
  <si>
    <t xml:space="preserve">Голопристанський районний суд </t>
  </si>
  <si>
    <t xml:space="preserve">Цюрупинський районний суд </t>
  </si>
  <si>
    <t xml:space="preserve">Каховський міськрайонний суд </t>
  </si>
  <si>
    <t xml:space="preserve">Чаплинський районний суд </t>
  </si>
  <si>
    <t xml:space="preserve">Новокаховський міський суд </t>
  </si>
  <si>
    <t xml:space="preserve">Бериславський районний суд </t>
  </si>
  <si>
    <t xml:space="preserve">Скадовський районний суд </t>
  </si>
  <si>
    <t xml:space="preserve">Каланчацький районний суд </t>
  </si>
  <si>
    <t xml:space="preserve">Херсонський міський суд </t>
  </si>
  <si>
    <t>Територіальне управління Державної судової адміністрації України в Хмельницькій області</t>
  </si>
  <si>
    <t>Дунаєвецький районний суд</t>
  </si>
  <si>
    <t xml:space="preserve">Бензиновий генератор "Könner &amp; Söhnen" KS 10000E ATS </t>
  </si>
  <si>
    <t>7,5 кВТ</t>
  </si>
  <si>
    <t>Новоушицький районний суд</t>
  </si>
  <si>
    <t>Ізяславський районний суд</t>
  </si>
  <si>
    <t>Білогірський районний суд</t>
  </si>
  <si>
    <t>Теофіпольський районний суд</t>
  </si>
  <si>
    <t>Кам'янець-Подільський міськрайонний суд</t>
  </si>
  <si>
    <t>Чемеровецький районний суд</t>
  </si>
  <si>
    <t>Летичівський районний суд</t>
  </si>
  <si>
    <t>Деражнянський районний суд</t>
  </si>
  <si>
    <t>Старосинявський районний суд</t>
  </si>
  <si>
    <t>Славутський міськрайонний суд</t>
  </si>
  <si>
    <t>Нетішинський міський суд</t>
  </si>
  <si>
    <t>Старокостянтинівський районний суд</t>
  </si>
  <si>
    <t>Красилівський районний суд</t>
  </si>
  <si>
    <t>Хмельницький міськрайонний суд</t>
  </si>
  <si>
    <t>Двоциліндровий бензиновий генератор "Könner &amp; Söhnen" KS 15-1E ATSR</t>
  </si>
  <si>
    <t>12кВТ</t>
  </si>
  <si>
    <t>Волочиський районний суд</t>
  </si>
  <si>
    <t>Шепетівський міськрайонний суд</t>
  </si>
  <si>
    <t>Полонський районний суд</t>
  </si>
  <si>
    <t>Ярмолинецький районний суд</t>
  </si>
  <si>
    <t>Віньковецький районний суд</t>
  </si>
  <si>
    <t>Територіальне управління Державної судової адміністрації України у Черкаській області</t>
  </si>
  <si>
    <t xml:space="preserve">Ватутінський міський суд </t>
  </si>
  <si>
    <t>дизельний генератор EnerSol SKDS 7EBA</t>
  </si>
  <si>
    <t xml:space="preserve">Звенигородський районний суд </t>
  </si>
  <si>
    <t>Катеринопільський районний суд</t>
  </si>
  <si>
    <t>Лисянський районний суд</t>
  </si>
  <si>
    <t xml:space="preserve">Драбівський районний суд </t>
  </si>
  <si>
    <t xml:space="preserve">Золотоніський міськрайонний суд </t>
  </si>
  <si>
    <t xml:space="preserve">Чорнобаївський районний суд </t>
  </si>
  <si>
    <t>Канівський міськрайонний суд</t>
  </si>
  <si>
    <t xml:space="preserve">Городищенський районний суд </t>
  </si>
  <si>
    <t xml:space="preserve">Корсунь-Шевченківський районний суд </t>
  </si>
  <si>
    <t>Жашківський районний суд</t>
  </si>
  <si>
    <t xml:space="preserve">Монастирищенський районний суд </t>
  </si>
  <si>
    <t xml:space="preserve">Христинівський районний суд </t>
  </si>
  <si>
    <t xml:space="preserve">Кам’янський районний суд </t>
  </si>
  <si>
    <t xml:space="preserve">Смілянський міськрайонний суд </t>
  </si>
  <si>
    <t xml:space="preserve">Шполянський районний суд </t>
  </si>
  <si>
    <t>Тальнівський районний суд</t>
  </si>
  <si>
    <t xml:space="preserve">Маньківський районний суд </t>
  </si>
  <si>
    <t>Уманський міськрайонний суд</t>
  </si>
  <si>
    <t>дизельний генератор EnerSol SKDS 8EBAU</t>
  </si>
  <si>
    <t>Придніпровський районний суд м.Черкас</t>
  </si>
  <si>
    <t>Соснівський районний суд м.Черкаси</t>
  </si>
  <si>
    <t xml:space="preserve">Черкаський районний суд </t>
  </si>
  <si>
    <t xml:space="preserve">Чигиринський районний суд </t>
  </si>
  <si>
    <t>Територіальне управління Державної судової адміністрації України в Чернівецькій області</t>
  </si>
  <si>
    <t>Вижницький районний суд</t>
  </si>
  <si>
    <t>Комплект резервного живлення: у тому числі: джерело безперебійного живлення LPE-B-PSW-1500VA, акумулятор LP LiFePO4 12,8V - 230Ah(2944Wh) (BSM 150A/75A)(1 шт.) / Бензиновий генератор RD6500E (1 шт.)</t>
  </si>
  <si>
    <t>1500VA/1000W  /  5,5 кВт.</t>
  </si>
  <si>
    <t>Путильський районний суд</t>
  </si>
  <si>
    <t>Бензиновий генератор RD6500E</t>
  </si>
  <si>
    <t>5,5 кВт.</t>
  </si>
  <si>
    <t>Заставнівський районний суд</t>
  </si>
  <si>
    <t>Кіцманський районний суд</t>
  </si>
  <si>
    <t>Герцаївський районний суд</t>
  </si>
  <si>
    <t>Комплект резервного живлення / Бензиновий генератор RD6500E (1 шт.)</t>
  </si>
  <si>
    <t>Новоселицький районний суд</t>
  </si>
  <si>
    <t>Хотинський районний суд</t>
  </si>
  <si>
    <t>Першотравневий районний суд м.Чернівців</t>
  </si>
  <si>
    <t>Садгірський районний суд м. Чернівців</t>
  </si>
  <si>
    <t>Комплект резервного живлення/ Бензиновий генератор RD6500E (1 шт.)</t>
  </si>
  <si>
    <t>Шевченківський районний суд м. Чернівців</t>
  </si>
  <si>
    <t>Комплект резервного живлення/ Бензиновий генератор RD6500E (2 шт.)</t>
  </si>
  <si>
    <t>Кельменецький районний суд</t>
  </si>
  <si>
    <t>Новодністровський міський суд</t>
  </si>
  <si>
    <t>Сокирянський районний суд</t>
  </si>
  <si>
    <t>Глибоцький районний суд</t>
  </si>
  <si>
    <t>Сторожинецький районний суд</t>
  </si>
  <si>
    <t>Територіальне управління Державної судової адміністрації України у Чернігівській області</t>
  </si>
  <si>
    <t>Бахмацький районний суд</t>
  </si>
  <si>
    <t>Генератор інверторний KS 8100iE ATSR</t>
  </si>
  <si>
    <t>8,5 кВт</t>
  </si>
  <si>
    <t>Борзнянський районний суд</t>
  </si>
  <si>
    <t>Ічнянський районний суд</t>
  </si>
  <si>
    <t>Талалаївський районний суд</t>
  </si>
  <si>
    <t>Генератор інверторний KS 6000iE S</t>
  </si>
  <si>
    <t>5,5 кВт</t>
  </si>
  <si>
    <t>Бобровицький районний суд</t>
  </si>
  <si>
    <t>Козелецький районний суд</t>
  </si>
  <si>
    <t>Корюківський районний суд</t>
  </si>
  <si>
    <t>Щорський районний суд</t>
  </si>
  <si>
    <t>Коропський районний суд</t>
  </si>
  <si>
    <t>Менський районний суд</t>
  </si>
  <si>
    <t>Сосницький районний суд</t>
  </si>
  <si>
    <t>Ніжинський міськрайонний суд</t>
  </si>
  <si>
    <t>Генератор бензиновий KS 15-1E 1/3 ATSR</t>
  </si>
  <si>
    <t>11,5 кВт</t>
  </si>
  <si>
    <t>Носівський районний суд</t>
  </si>
  <si>
    <t>Новгород-Сіверський районний суд</t>
  </si>
  <si>
    <t>Деснянський районний суд м. Чернігова</t>
  </si>
  <si>
    <t>Новозаводський районний суд м. Чернігова</t>
  </si>
  <si>
    <t>Варвинський районний суд</t>
  </si>
  <si>
    <t>Прилуцький міськрайонний суд</t>
  </si>
  <si>
    <t>Срібнянський районний суд</t>
  </si>
  <si>
    <t>Ріпкинський районний суд</t>
  </si>
  <si>
    <t>Городнянський районний суд</t>
  </si>
  <si>
    <t>Генератор інверторний KS 8100iE ATSR, Генератор інверторний KS 6000iE S</t>
  </si>
  <si>
    <t>Куликівський районний суд</t>
  </si>
  <si>
    <t>Територіальне управління Державної судової адміністрації України в місті Києві</t>
  </si>
  <si>
    <t>Генератор бензиновий</t>
  </si>
  <si>
    <t>мобільні зарядні станції</t>
  </si>
  <si>
    <t>Деснянський районний суд міста Києва</t>
  </si>
  <si>
    <t>Дніпровський районний суд міста Києва</t>
  </si>
  <si>
    <t xml:space="preserve">Дарницький районний суд </t>
  </si>
  <si>
    <t xml:space="preserve">Голосіївський районний суд      </t>
  </si>
  <si>
    <t xml:space="preserve">Печерський районний суд </t>
  </si>
  <si>
    <t>Святошинський районний суд міста Києва</t>
  </si>
  <si>
    <t>Солом`янський районний суд міста Києва</t>
  </si>
  <si>
    <t>Оболонський районний суд міста Києва</t>
  </si>
  <si>
    <t>Подільський районний суд міста Києва</t>
  </si>
  <si>
    <t>Інформація щодо закупівлі альтернативних джерел енергопостачання у  році</t>
  </si>
  <si>
    <t>Назва судової установи</t>
  </si>
  <si>
    <t>од.</t>
  </si>
  <si>
    <t xml:space="preserve"> тис. грн</t>
  </si>
  <si>
    <t>Інформація щодо закупівлі альтернативного джерела енергопостачання (касові видатки)</t>
  </si>
  <si>
    <t>тис. грн</t>
  </si>
  <si>
    <t>Джерело безперебійоного живлення LogicPower LPE-W-PSW-5000VA в комплекті з двома LPM-GL 12 - 200Ah, Powercom SPR-3000 2400 Вт та генераторна установка інверторна DK9000i 8кВт</t>
  </si>
  <si>
    <t>генератор синхронний, бензиновий</t>
  </si>
  <si>
    <t>Електростанція дизельна</t>
  </si>
  <si>
    <t xml:space="preserve">Дизельний генератор
</t>
  </si>
  <si>
    <t xml:space="preserve"> Система автономного живлення Tervix BANKA Pro Line  у складі: Гібридний інвертор  5кВт Tervix Pro Line, акумуляторна батарея LiFePO4, 51,2B 200Ar Tervix Pro Line                               2. Зарядна станція EcoFlow DELTA Max 2000</t>
  </si>
  <si>
    <t xml:space="preserve">1800  Вт*год  (EcoFlow)   </t>
  </si>
  <si>
    <t xml:space="preserve">Генератор дизельний MALCOMSON ML22-FA3   </t>
  </si>
  <si>
    <t>Зарядна станція Bluetti PowerOak АС200Р, Bluetti AС200МАХ, 2200 Вт, 2048 Вт*год</t>
  </si>
  <si>
    <t>Електрогенераторна установка з поршневим двигуном внутрішнього згоряння із запалювальним від стиснення (дизелем)</t>
  </si>
  <si>
    <t>Генератор дизельний INVO DGS20R</t>
  </si>
  <si>
    <t>Генератор дизельний Kraft&amp;Dele KD199 18/19 квт</t>
  </si>
  <si>
    <t>Генератор Дизельний DS22Y</t>
  </si>
  <si>
    <t>Генератор дизельний</t>
  </si>
  <si>
    <t>Бензиновий генератор MATARI MH11003E</t>
  </si>
  <si>
    <t>Бензиновий генератор MATARI MX14003EA-ATS</t>
  </si>
  <si>
    <t>Бензиновий генераторMATARI MH11003E</t>
  </si>
  <si>
    <t>Літієва батарея LiFePO4 (літій-залізо-фосфат)</t>
  </si>
  <si>
    <t>Зарядна станція LiFePO4</t>
  </si>
  <si>
    <t xml:space="preserve"> 3000 Вт </t>
  </si>
  <si>
    <t>Зарядна станція LiFePO4 (літій-залізо-фосфат)</t>
  </si>
  <si>
    <t xml:space="preserve">2049 Вт-год </t>
  </si>
  <si>
    <t xml:space="preserve">2050 Вт-год </t>
  </si>
  <si>
    <t>Генератор КВ9400Е бензиновий</t>
  </si>
  <si>
    <t>підключено до дизельної станції орендодавця</t>
  </si>
  <si>
    <t>Неможливість постачальника поставити товар у строки визначені договором</t>
  </si>
  <si>
    <t>Неможливість встановити альтельнативне джерело енергопостачання без дозволу орендодавця</t>
  </si>
  <si>
    <t>Зарядна станція</t>
  </si>
  <si>
    <t>Підключено до дизельної станції орендодавця</t>
  </si>
  <si>
    <t>Переможець торгів не надав вчасно підписаний договір</t>
  </si>
  <si>
    <t>Закупівлю не здійснено внаслідок відсутності пропозицій від потенційних учасників з метою укладення договору згідно чинного законодавства</t>
  </si>
  <si>
    <t xml:space="preserve"> Відсутність пропозицій від потенційних учасників з метою укладення договору згідно чинного законодавства</t>
  </si>
  <si>
    <t>Генератор (придбано за рахунок фінансового ресурсу на придбання котла опалення)</t>
  </si>
  <si>
    <t>18 кВт</t>
  </si>
  <si>
    <t>9 кВт</t>
  </si>
  <si>
    <t>6,3/6,8 кВт</t>
  </si>
  <si>
    <t>10/11 кВт</t>
  </si>
  <si>
    <t>12 кВт</t>
  </si>
  <si>
    <t>6,4 кВт</t>
  </si>
  <si>
    <t>25 кВт</t>
  </si>
  <si>
    <t>7,5 кВт</t>
  </si>
  <si>
    <t>7.5/7.5 кВт</t>
  </si>
  <si>
    <t>9.0 кВт</t>
  </si>
  <si>
    <t>9.0 / 7.5 кВт</t>
  </si>
  <si>
    <t>Генератор - дизельна однофазна електростанція КS 18-1 ХМ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</si>
</sst>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\ &quot;₴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2" borderId="1" xfId="1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4" fillId="3" borderId="1" xfId="4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horizontal="left" vertical="center" wrapText="1"/>
      <protection locked="0"/>
    </xf>
    <xf numFmtId="0" fontId="3" fillId="5" borderId="1" xfId="1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7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horizontal="left" vertical="center" wrapText="1" shrinkToFit="1"/>
    </xf>
    <xf numFmtId="0" fontId="3" fillId="0" borderId="1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 shrinkToFit="1"/>
    </xf>
    <xf numFmtId="4" fontId="3" fillId="2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shrinkToFit="1"/>
    </xf>
    <xf numFmtId="0" fontId="1" fillId="3" borderId="1" xfId="1" applyFont="1" applyFill="1" applyBorder="1" applyAlignment="1">
      <alignment horizontal="left" vertical="center" wrapText="1"/>
    </xf>
    <xf numFmtId="0" fontId="1" fillId="3" borderId="0" xfId="1" applyFont="1" applyFill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" fontId="2" fillId="3" borderId="0" xfId="5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center" vertical="center"/>
    </xf>
    <xf numFmtId="4" fontId="1" fillId="7" borderId="5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2" fillId="3" borderId="0" xfId="5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4" fontId="8" fillId="5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left" vertical="center"/>
    </xf>
    <xf numFmtId="4" fontId="8" fillId="5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" fontId="2" fillId="5" borderId="1" xfId="0" applyNumberFormat="1" applyFont="1" applyFill="1" applyBorder="1" applyAlignment="1">
      <alignment horizontal="left" vertical="center"/>
    </xf>
    <xf numFmtId="4" fontId="1" fillId="7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 shrinkToFit="1"/>
    </xf>
    <xf numFmtId="4" fontId="4" fillId="2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left" vertical="center" wrapText="1" shrinkToFit="1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3" borderId="0" xfId="5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</cellXfs>
  <cellStyles count="6">
    <cellStyle name="Звичайний 2 3 2" xfId="3"/>
    <cellStyle name="Звичайний_Додаток №8" xfId="1"/>
    <cellStyle name="Обычный" xfId="0" builtinId="0"/>
    <cellStyle name="Обычный 16" xfId="5"/>
    <cellStyle name="Обычный 2" xfId="4"/>
    <cellStyle name="Обычный_Лист1_Додаток №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1"/>
  <sheetViews>
    <sheetView tabSelected="1" workbookViewId="0">
      <selection activeCell="G65" sqref="G65"/>
    </sheetView>
  </sheetViews>
  <sheetFormatPr defaultColWidth="9.109375" defaultRowHeight="13.8" x14ac:dyDescent="0.25"/>
  <cols>
    <col min="1" max="1" width="1.6640625" style="2" customWidth="1"/>
    <col min="2" max="2" width="53.33203125" style="162" customWidth="1"/>
    <col min="3" max="3" width="14" style="54" customWidth="1" collapsed="1"/>
    <col min="4" max="4" width="14.88671875" style="55" customWidth="1"/>
    <col min="5" max="5" width="16.109375" style="56" customWidth="1"/>
    <col min="6" max="6" width="12.44140625" style="54" customWidth="1"/>
    <col min="7" max="7" width="50.33203125" style="103" customWidth="1"/>
    <col min="8" max="8" width="12.88671875" style="56" customWidth="1"/>
    <col min="9" max="16384" width="9.109375" style="2"/>
  </cols>
  <sheetData>
    <row r="1" spans="2:8" x14ac:dyDescent="0.25">
      <c r="B1" s="145"/>
    </row>
    <row r="2" spans="2:8" x14ac:dyDescent="0.25">
      <c r="B2" s="145"/>
    </row>
    <row r="3" spans="2:8" x14ac:dyDescent="0.25">
      <c r="B3" s="165" t="s">
        <v>851</v>
      </c>
      <c r="C3" s="165"/>
      <c r="D3" s="165"/>
      <c r="E3" s="165"/>
      <c r="F3" s="165"/>
      <c r="G3" s="165"/>
      <c r="H3" s="165"/>
    </row>
    <row r="4" spans="2:8" s="4" customFormat="1" ht="1.5" customHeight="1" x14ac:dyDescent="0.25">
      <c r="B4" s="146"/>
      <c r="C4" s="57"/>
      <c r="D4" s="58"/>
      <c r="E4" s="58"/>
      <c r="F4" s="57"/>
      <c r="G4" s="104"/>
      <c r="H4" s="58"/>
    </row>
    <row r="5" spans="2:8" s="4" customFormat="1" ht="5.25" customHeight="1" x14ac:dyDescent="0.25">
      <c r="B5" s="3"/>
      <c r="C5" s="57"/>
      <c r="D5" s="87"/>
      <c r="E5" s="58"/>
      <c r="F5" s="57"/>
      <c r="G5" s="104"/>
      <c r="H5" s="58"/>
    </row>
    <row r="6" spans="2:8" s="4" customFormat="1" ht="38.25" customHeight="1" x14ac:dyDescent="0.25">
      <c r="B6" s="166" t="s">
        <v>852</v>
      </c>
      <c r="C6" s="170" t="s">
        <v>0</v>
      </c>
      <c r="D6" s="171"/>
      <c r="E6" s="167" t="s">
        <v>855</v>
      </c>
      <c r="F6" s="167"/>
      <c r="G6" s="167"/>
      <c r="H6" s="167"/>
    </row>
    <row r="7" spans="2:8" s="4" customFormat="1" ht="66.75" customHeight="1" x14ac:dyDescent="0.25">
      <c r="B7" s="166"/>
      <c r="C7" s="180" t="s">
        <v>1</v>
      </c>
      <c r="D7" s="181"/>
      <c r="E7" s="180" t="s">
        <v>1</v>
      </c>
      <c r="F7" s="184"/>
      <c r="G7" s="184"/>
      <c r="H7" s="181"/>
    </row>
    <row r="8" spans="2:8" s="4" customFormat="1" ht="0.75" customHeight="1" x14ac:dyDescent="0.25">
      <c r="B8" s="166"/>
      <c r="C8" s="182"/>
      <c r="D8" s="183"/>
      <c r="E8" s="182"/>
      <c r="F8" s="185"/>
      <c r="G8" s="185"/>
      <c r="H8" s="183"/>
    </row>
    <row r="9" spans="2:8" s="4" customFormat="1" ht="31.5" customHeight="1" x14ac:dyDescent="0.25">
      <c r="B9" s="166"/>
      <c r="C9" s="137" t="s">
        <v>853</v>
      </c>
      <c r="D9" s="138" t="s">
        <v>854</v>
      </c>
      <c r="E9" s="138" t="s">
        <v>856</v>
      </c>
      <c r="F9" s="139" t="s">
        <v>853</v>
      </c>
      <c r="G9" s="168" t="s">
        <v>2</v>
      </c>
      <c r="H9" s="168" t="s">
        <v>3</v>
      </c>
    </row>
    <row r="10" spans="2:8" s="4" customFormat="1" ht="24.75" customHeight="1" x14ac:dyDescent="0.25">
      <c r="B10" s="140" t="s">
        <v>4</v>
      </c>
      <c r="C10" s="53">
        <f t="shared" ref="C10:F10" si="0">C11+C36+C62+C87+C95+C104</f>
        <v>511</v>
      </c>
      <c r="D10" s="141">
        <f t="shared" si="0"/>
        <v>54940</v>
      </c>
      <c r="E10" s="141">
        <f t="shared" si="0"/>
        <v>42652.5</v>
      </c>
      <c r="F10" s="53">
        <f t="shared" si="0"/>
        <v>573</v>
      </c>
      <c r="G10" s="169"/>
      <c r="H10" s="169"/>
    </row>
    <row r="11" spans="2:8" s="4" customFormat="1" ht="19.5" customHeight="1" x14ac:dyDescent="0.25">
      <c r="B11" s="6" t="s">
        <v>5</v>
      </c>
      <c r="C11" s="60">
        <f t="shared" ref="C11" si="1">SUM(C12:C35)</f>
        <v>24</v>
      </c>
      <c r="D11" s="61">
        <f t="shared" ref="D11" si="2">SUM(D12:D35)</f>
        <v>6000</v>
      </c>
      <c r="E11" s="61">
        <f t="shared" ref="E11:F11" si="3">SUM(E12:E35)</f>
        <v>4698.6279999999997</v>
      </c>
      <c r="F11" s="60">
        <f t="shared" si="3"/>
        <v>42</v>
      </c>
      <c r="G11" s="106"/>
      <c r="H11" s="61"/>
    </row>
    <row r="12" spans="2:8" s="4" customFormat="1" ht="67.5" customHeight="1" x14ac:dyDescent="0.25">
      <c r="B12" s="147" t="s">
        <v>6</v>
      </c>
      <c r="C12" s="11">
        <v>1</v>
      </c>
      <c r="D12" s="13">
        <v>250</v>
      </c>
      <c r="E12" s="13">
        <v>250</v>
      </c>
      <c r="F12" s="11">
        <v>4</v>
      </c>
      <c r="G12" s="12" t="s">
        <v>857</v>
      </c>
      <c r="H12" s="13" t="s">
        <v>7</v>
      </c>
    </row>
    <row r="13" spans="2:8" s="4" customFormat="1" ht="33" customHeight="1" x14ac:dyDescent="0.25">
      <c r="B13" s="147" t="s">
        <v>8</v>
      </c>
      <c r="C13" s="11">
        <v>1</v>
      </c>
      <c r="D13" s="13">
        <v>250</v>
      </c>
      <c r="E13" s="10">
        <f>85.8+162.5</f>
        <v>248.3</v>
      </c>
      <c r="F13" s="48">
        <v>2</v>
      </c>
      <c r="G13" s="107" t="s">
        <v>9</v>
      </c>
      <c r="H13" s="10" t="s">
        <v>10</v>
      </c>
    </row>
    <row r="14" spans="2:8" s="4" customFormat="1" ht="23.25" customHeight="1" x14ac:dyDescent="0.25">
      <c r="B14" s="147" t="s">
        <v>11</v>
      </c>
      <c r="C14" s="11">
        <v>1</v>
      </c>
      <c r="D14" s="13">
        <v>250</v>
      </c>
      <c r="E14" s="13">
        <v>247.5</v>
      </c>
      <c r="F14" s="11">
        <v>1</v>
      </c>
      <c r="G14" s="12" t="s">
        <v>12</v>
      </c>
      <c r="H14" s="13" t="s">
        <v>7</v>
      </c>
    </row>
    <row r="15" spans="2:8" s="4" customFormat="1" ht="29.25" customHeight="1" x14ac:dyDescent="0.25">
      <c r="B15" s="147" t="s">
        <v>13</v>
      </c>
      <c r="C15" s="11">
        <v>1</v>
      </c>
      <c r="D15" s="13">
        <v>250</v>
      </c>
      <c r="E15" s="13">
        <v>169</v>
      </c>
      <c r="F15" s="11">
        <v>1</v>
      </c>
      <c r="G15" s="12" t="s">
        <v>14</v>
      </c>
      <c r="H15" s="13" t="s">
        <v>15</v>
      </c>
    </row>
    <row r="16" spans="2:8" s="4" customFormat="1" ht="19.5" customHeight="1" x14ac:dyDescent="0.25">
      <c r="B16" s="147" t="s">
        <v>16</v>
      </c>
      <c r="C16" s="11">
        <v>1</v>
      </c>
      <c r="D16" s="13">
        <v>250</v>
      </c>
      <c r="E16" s="13">
        <v>246.5</v>
      </c>
      <c r="F16" s="11">
        <v>1</v>
      </c>
      <c r="G16" s="80" t="s">
        <v>17</v>
      </c>
      <c r="H16" s="13"/>
    </row>
    <row r="17" spans="2:8" s="4" customFormat="1" ht="111.75" customHeight="1" x14ac:dyDescent="0.25">
      <c r="B17" s="23" t="s">
        <v>18</v>
      </c>
      <c r="C17" s="11">
        <v>1</v>
      </c>
      <c r="D17" s="13">
        <v>250</v>
      </c>
      <c r="E17" s="8">
        <v>234</v>
      </c>
      <c r="F17" s="48">
        <v>1</v>
      </c>
      <c r="G17" s="107" t="s">
        <v>19</v>
      </c>
      <c r="H17" s="10"/>
    </row>
    <row r="18" spans="2:8" s="4" customFormat="1" ht="46.5" customHeight="1" x14ac:dyDescent="0.25">
      <c r="B18" s="147" t="s">
        <v>20</v>
      </c>
      <c r="C18" s="48">
        <v>1</v>
      </c>
      <c r="D18" s="10">
        <v>250</v>
      </c>
      <c r="E18" s="10">
        <v>247.9</v>
      </c>
      <c r="F18" s="11">
        <v>2</v>
      </c>
      <c r="G18" s="12" t="s">
        <v>21</v>
      </c>
      <c r="H18" s="13" t="s">
        <v>22</v>
      </c>
    </row>
    <row r="19" spans="2:8" s="4" customFormat="1" ht="15.75" customHeight="1" x14ac:dyDescent="0.25">
      <c r="B19" s="147" t="s">
        <v>23</v>
      </c>
      <c r="C19" s="48">
        <v>1</v>
      </c>
      <c r="D19" s="10">
        <v>250</v>
      </c>
      <c r="E19" s="10">
        <v>0</v>
      </c>
      <c r="F19" s="48">
        <v>0</v>
      </c>
      <c r="G19" s="108" t="s">
        <v>884</v>
      </c>
      <c r="H19" s="10"/>
    </row>
    <row r="20" spans="2:8" s="4" customFormat="1" ht="15.75" customHeight="1" x14ac:dyDescent="0.25">
      <c r="B20" s="147" t="s">
        <v>24</v>
      </c>
      <c r="C20" s="48">
        <v>1</v>
      </c>
      <c r="D20" s="10">
        <v>250</v>
      </c>
      <c r="E20" s="10">
        <v>210</v>
      </c>
      <c r="F20" s="11">
        <v>2</v>
      </c>
      <c r="G20" s="80" t="s">
        <v>25</v>
      </c>
      <c r="H20" s="13" t="s">
        <v>26</v>
      </c>
    </row>
    <row r="21" spans="2:8" s="4" customFormat="1" ht="15.75" customHeight="1" x14ac:dyDescent="0.25">
      <c r="B21" s="147" t="s">
        <v>27</v>
      </c>
      <c r="C21" s="48">
        <v>1</v>
      </c>
      <c r="D21" s="10">
        <v>250</v>
      </c>
      <c r="E21" s="10">
        <v>0</v>
      </c>
      <c r="F21" s="48">
        <v>0</v>
      </c>
      <c r="G21" s="108" t="s">
        <v>880</v>
      </c>
      <c r="H21" s="10"/>
    </row>
    <row r="22" spans="2:8" s="4" customFormat="1" ht="24.75" customHeight="1" x14ac:dyDescent="0.25">
      <c r="B22" s="147" t="s">
        <v>28</v>
      </c>
      <c r="C22" s="48">
        <v>1</v>
      </c>
      <c r="D22" s="10">
        <v>250</v>
      </c>
      <c r="E22" s="10">
        <v>158</v>
      </c>
      <c r="F22" s="11">
        <v>1</v>
      </c>
      <c r="G22" s="12" t="s">
        <v>858</v>
      </c>
      <c r="H22" s="13" t="s">
        <v>29</v>
      </c>
    </row>
    <row r="23" spans="2:8" s="4" customFormat="1" ht="33.75" customHeight="1" x14ac:dyDescent="0.25">
      <c r="B23" s="147" t="s">
        <v>30</v>
      </c>
      <c r="C23" s="11">
        <v>1</v>
      </c>
      <c r="D23" s="13">
        <v>250</v>
      </c>
      <c r="E23" s="13">
        <v>250</v>
      </c>
      <c r="F23" s="11">
        <v>1</v>
      </c>
      <c r="G23" s="12" t="s">
        <v>900</v>
      </c>
      <c r="H23" s="13" t="s">
        <v>31</v>
      </c>
    </row>
    <row r="24" spans="2:8" s="4" customFormat="1" ht="15.75" customHeight="1" x14ac:dyDescent="0.25">
      <c r="B24" s="147" t="s">
        <v>32</v>
      </c>
      <c r="C24" s="11">
        <v>1</v>
      </c>
      <c r="D24" s="13">
        <v>250</v>
      </c>
      <c r="E24" s="13">
        <v>100</v>
      </c>
      <c r="F24" s="11">
        <v>2</v>
      </c>
      <c r="G24" s="12" t="s">
        <v>33</v>
      </c>
      <c r="H24" s="13" t="s">
        <v>34</v>
      </c>
    </row>
    <row r="25" spans="2:8" s="4" customFormat="1" ht="52.5" customHeight="1" x14ac:dyDescent="0.25">
      <c r="B25" s="147" t="s">
        <v>35</v>
      </c>
      <c r="C25" s="11">
        <v>1</v>
      </c>
      <c r="D25" s="13">
        <v>250</v>
      </c>
      <c r="E25" s="15">
        <v>249.24799999999999</v>
      </c>
      <c r="F25" s="11">
        <v>3</v>
      </c>
      <c r="G25" s="109" t="s">
        <v>36</v>
      </c>
      <c r="H25" s="16" t="s">
        <v>37</v>
      </c>
    </row>
    <row r="26" spans="2:8" s="4" customFormat="1" ht="15.75" customHeight="1" x14ac:dyDescent="0.25">
      <c r="B26" s="147" t="s">
        <v>38</v>
      </c>
      <c r="C26" s="11">
        <v>1</v>
      </c>
      <c r="D26" s="13">
        <v>250</v>
      </c>
      <c r="E26" s="13">
        <v>230</v>
      </c>
      <c r="F26" s="11">
        <v>6</v>
      </c>
      <c r="G26" s="80" t="s">
        <v>39</v>
      </c>
      <c r="H26" s="13" t="s">
        <v>40</v>
      </c>
    </row>
    <row r="27" spans="2:8" s="4" customFormat="1" ht="15.75" customHeight="1" x14ac:dyDescent="0.25">
      <c r="B27" s="147" t="s">
        <v>41</v>
      </c>
      <c r="C27" s="11">
        <v>1</v>
      </c>
      <c r="D27" s="13">
        <v>250</v>
      </c>
      <c r="E27" s="13">
        <v>249.5</v>
      </c>
      <c r="F27" s="11">
        <v>1</v>
      </c>
      <c r="G27" s="80" t="s">
        <v>42</v>
      </c>
      <c r="H27" s="13" t="s">
        <v>43</v>
      </c>
    </row>
    <row r="28" spans="2:8" s="4" customFormat="1" ht="33" customHeight="1" x14ac:dyDescent="0.25">
      <c r="B28" s="147" t="s">
        <v>44</v>
      </c>
      <c r="C28" s="11">
        <v>1</v>
      </c>
      <c r="D28" s="13">
        <v>250</v>
      </c>
      <c r="E28" s="13">
        <v>243.7</v>
      </c>
      <c r="F28" s="11">
        <v>1</v>
      </c>
      <c r="G28" s="12" t="s">
        <v>859</v>
      </c>
      <c r="H28" s="13" t="s">
        <v>45</v>
      </c>
    </row>
    <row r="29" spans="2:8" s="4" customFormat="1" ht="27" customHeight="1" x14ac:dyDescent="0.25">
      <c r="B29" s="147" t="s">
        <v>46</v>
      </c>
      <c r="C29" s="11">
        <v>1</v>
      </c>
      <c r="D29" s="13">
        <v>250</v>
      </c>
      <c r="E29" s="13">
        <v>250</v>
      </c>
      <c r="F29" s="11">
        <v>1</v>
      </c>
      <c r="G29" s="12" t="s">
        <v>860</v>
      </c>
      <c r="H29" s="17" t="s">
        <v>47</v>
      </c>
    </row>
    <row r="30" spans="2:8" s="4" customFormat="1" ht="36" customHeight="1" x14ac:dyDescent="0.25">
      <c r="B30" s="147" t="s">
        <v>48</v>
      </c>
      <c r="C30" s="11">
        <v>1</v>
      </c>
      <c r="D30" s="13">
        <v>250</v>
      </c>
      <c r="E30" s="13">
        <v>249.68</v>
      </c>
      <c r="F30" s="11">
        <v>2</v>
      </c>
      <c r="G30" s="12" t="s">
        <v>49</v>
      </c>
      <c r="H30" s="13"/>
    </row>
    <row r="31" spans="2:8" s="4" customFormat="1" ht="39" customHeight="1" x14ac:dyDescent="0.25">
      <c r="B31" s="147" t="s">
        <v>50</v>
      </c>
      <c r="C31" s="11">
        <v>1</v>
      </c>
      <c r="D31" s="13">
        <v>250</v>
      </c>
      <c r="E31" s="13">
        <v>171.6</v>
      </c>
      <c r="F31" s="11">
        <v>3</v>
      </c>
      <c r="G31" s="12" t="s">
        <v>51</v>
      </c>
      <c r="H31" s="17" t="s">
        <v>52</v>
      </c>
    </row>
    <row r="32" spans="2:8" s="4" customFormat="1" ht="37.5" customHeight="1" x14ac:dyDescent="0.25">
      <c r="B32" s="147" t="s">
        <v>53</v>
      </c>
      <c r="C32" s="11">
        <v>1</v>
      </c>
      <c r="D32" s="13">
        <v>250</v>
      </c>
      <c r="E32" s="13">
        <v>198</v>
      </c>
      <c r="F32" s="11">
        <v>1</v>
      </c>
      <c r="G32" s="12" t="s">
        <v>54</v>
      </c>
      <c r="H32" s="13" t="s">
        <v>55</v>
      </c>
    </row>
    <row r="33" spans="2:17" s="4" customFormat="1" ht="40.5" customHeight="1" x14ac:dyDescent="0.25">
      <c r="B33" s="147" t="s">
        <v>56</v>
      </c>
      <c r="C33" s="11">
        <v>1</v>
      </c>
      <c r="D33" s="13">
        <v>250</v>
      </c>
      <c r="E33" s="13">
        <v>247.3</v>
      </c>
      <c r="F33" s="11">
        <v>4</v>
      </c>
      <c r="G33" s="12" t="s">
        <v>57</v>
      </c>
      <c r="H33" s="17" t="s">
        <v>862</v>
      </c>
    </row>
    <row r="34" spans="2:17" s="4" customFormat="1" ht="28.5" customHeight="1" x14ac:dyDescent="0.25">
      <c r="B34" s="147" t="s">
        <v>58</v>
      </c>
      <c r="C34" s="48">
        <v>1</v>
      </c>
      <c r="D34" s="13">
        <v>250</v>
      </c>
      <c r="E34" s="10">
        <v>0</v>
      </c>
      <c r="F34" s="48">
        <v>0</v>
      </c>
      <c r="G34" s="142" t="s">
        <v>881</v>
      </c>
      <c r="H34" s="127"/>
    </row>
    <row r="35" spans="2:17" s="4" customFormat="1" ht="75.75" customHeight="1" x14ac:dyDescent="0.25">
      <c r="B35" s="147" t="s">
        <v>59</v>
      </c>
      <c r="C35" s="11">
        <v>1</v>
      </c>
      <c r="D35" s="13">
        <v>250</v>
      </c>
      <c r="E35" s="13">
        <v>248.4</v>
      </c>
      <c r="F35" s="11">
        <v>2</v>
      </c>
      <c r="G35" s="126" t="s">
        <v>861</v>
      </c>
      <c r="H35" s="17" t="s">
        <v>60</v>
      </c>
      <c r="I35" s="125"/>
      <c r="J35" s="125"/>
      <c r="K35" s="125"/>
      <c r="L35" s="125"/>
      <c r="M35" s="125"/>
      <c r="N35" s="125"/>
      <c r="O35" s="125"/>
      <c r="P35" s="125"/>
      <c r="Q35" s="125"/>
    </row>
    <row r="36" spans="2:17" s="4" customFormat="1" ht="19.5" customHeight="1" x14ac:dyDescent="0.25">
      <c r="B36" s="6" t="s">
        <v>61</v>
      </c>
      <c r="C36" s="60">
        <f t="shared" ref="C36" si="4">SUM(C37:C61)</f>
        <v>20</v>
      </c>
      <c r="D36" s="61">
        <f t="shared" ref="D36" si="5">SUM(D37:D61)</f>
        <v>4880</v>
      </c>
      <c r="E36" s="61">
        <f t="shared" ref="E36:F36" si="6">SUM(E37:E61)</f>
        <v>3988.6980000000003</v>
      </c>
      <c r="F36" s="60">
        <f t="shared" si="6"/>
        <v>34</v>
      </c>
      <c r="G36" s="106"/>
      <c r="H36" s="128"/>
    </row>
    <row r="37" spans="2:17" s="4" customFormat="1" ht="15.75" customHeight="1" x14ac:dyDescent="0.25">
      <c r="B37" s="147" t="s">
        <v>62</v>
      </c>
      <c r="C37" s="11">
        <v>1</v>
      </c>
      <c r="D37" s="13">
        <v>250</v>
      </c>
      <c r="E37" s="13">
        <v>199.99799999999999</v>
      </c>
      <c r="F37" s="11">
        <v>2</v>
      </c>
      <c r="G37" s="80" t="s">
        <v>63</v>
      </c>
      <c r="H37" s="13"/>
    </row>
    <row r="38" spans="2:17" s="4" customFormat="1" ht="47.25" customHeight="1" x14ac:dyDescent="0.25">
      <c r="B38" s="147" t="s">
        <v>64</v>
      </c>
      <c r="C38" s="11">
        <v>1</v>
      </c>
      <c r="D38" s="13">
        <v>250</v>
      </c>
      <c r="E38" s="13">
        <v>195</v>
      </c>
      <c r="F38" s="11">
        <v>1</v>
      </c>
      <c r="G38" s="12" t="s">
        <v>65</v>
      </c>
      <c r="H38" s="17" t="s">
        <v>66</v>
      </c>
    </row>
    <row r="39" spans="2:17" s="4" customFormat="1" ht="15.75" customHeight="1" x14ac:dyDescent="0.25">
      <c r="B39" s="147" t="s">
        <v>67</v>
      </c>
      <c r="C39" s="11">
        <v>1</v>
      </c>
      <c r="D39" s="13">
        <v>250</v>
      </c>
      <c r="E39" s="13">
        <v>228</v>
      </c>
      <c r="F39" s="11">
        <v>1</v>
      </c>
      <c r="G39" s="110" t="s">
        <v>68</v>
      </c>
      <c r="H39" s="13" t="s">
        <v>69</v>
      </c>
    </row>
    <row r="40" spans="2:17" s="4" customFormat="1" ht="45.75" customHeight="1" x14ac:dyDescent="0.25">
      <c r="B40" s="147" t="s">
        <v>70</v>
      </c>
      <c r="C40" s="11">
        <v>1</v>
      </c>
      <c r="D40" s="13">
        <v>250</v>
      </c>
      <c r="E40" s="13">
        <v>245.37</v>
      </c>
      <c r="F40" s="11">
        <v>3</v>
      </c>
      <c r="G40" s="109" t="s">
        <v>71</v>
      </c>
      <c r="H40" s="13" t="s">
        <v>72</v>
      </c>
    </row>
    <row r="41" spans="2:17" s="4" customFormat="1" ht="30" customHeight="1" x14ac:dyDescent="0.25">
      <c r="B41" s="147" t="s">
        <v>73</v>
      </c>
      <c r="C41" s="11">
        <v>1</v>
      </c>
      <c r="D41" s="13">
        <v>250</v>
      </c>
      <c r="E41" s="13">
        <v>242.4</v>
      </c>
      <c r="F41" s="11">
        <v>4</v>
      </c>
      <c r="G41" s="109" t="s">
        <v>74</v>
      </c>
      <c r="H41" s="13"/>
    </row>
    <row r="42" spans="2:17" s="4" customFormat="1" ht="15.75" customHeight="1" x14ac:dyDescent="0.25">
      <c r="B42" s="147" t="s">
        <v>75</v>
      </c>
      <c r="C42" s="11">
        <v>1</v>
      </c>
      <c r="D42" s="13">
        <v>250</v>
      </c>
      <c r="E42" s="88">
        <v>250</v>
      </c>
      <c r="F42" s="62">
        <v>1</v>
      </c>
      <c r="G42" s="111" t="s">
        <v>76</v>
      </c>
      <c r="H42" s="88">
        <v>17.5</v>
      </c>
    </row>
    <row r="43" spans="2:17" s="4" customFormat="1" ht="28.5" customHeight="1" x14ac:dyDescent="0.25">
      <c r="B43" s="147" t="s">
        <v>77</v>
      </c>
      <c r="C43" s="48">
        <v>1</v>
      </c>
      <c r="D43" s="10">
        <v>250</v>
      </c>
      <c r="E43" s="10">
        <v>112.05</v>
      </c>
      <c r="F43" s="11">
        <v>3</v>
      </c>
      <c r="G43" s="12" t="s">
        <v>78</v>
      </c>
      <c r="H43" s="13" t="s">
        <v>79</v>
      </c>
    </row>
    <row r="44" spans="2:17" s="4" customFormat="1" ht="15.75" customHeight="1" x14ac:dyDescent="0.25">
      <c r="B44" s="147" t="s">
        <v>80</v>
      </c>
      <c r="C44" s="48">
        <v>1</v>
      </c>
      <c r="D44" s="10">
        <v>250</v>
      </c>
      <c r="E44" s="10">
        <v>215</v>
      </c>
      <c r="F44" s="11">
        <v>1</v>
      </c>
      <c r="G44" s="12" t="s">
        <v>81</v>
      </c>
      <c r="H44" s="13" t="s">
        <v>69</v>
      </c>
    </row>
    <row r="45" spans="2:17" s="4" customFormat="1" ht="36" customHeight="1" x14ac:dyDescent="0.25">
      <c r="B45" s="147" t="s">
        <v>82</v>
      </c>
      <c r="C45" s="48">
        <v>1</v>
      </c>
      <c r="D45" s="10">
        <v>250</v>
      </c>
      <c r="E45" s="10">
        <v>0</v>
      </c>
      <c r="F45" s="48">
        <v>0</v>
      </c>
      <c r="G45" s="107" t="s">
        <v>882</v>
      </c>
      <c r="H45" s="10"/>
    </row>
    <row r="46" spans="2:17" s="4" customFormat="1" ht="30.75" customHeight="1" x14ac:dyDescent="0.25">
      <c r="B46" s="147" t="s">
        <v>83</v>
      </c>
      <c r="C46" s="48">
        <v>1</v>
      </c>
      <c r="D46" s="10">
        <v>250</v>
      </c>
      <c r="E46" s="9">
        <v>249.9</v>
      </c>
      <c r="F46" s="50">
        <v>2</v>
      </c>
      <c r="G46" s="12" t="s">
        <v>84</v>
      </c>
      <c r="H46" s="10" t="s">
        <v>85</v>
      </c>
    </row>
    <row r="47" spans="2:17" s="4" customFormat="1" ht="20.25" customHeight="1" x14ac:dyDescent="0.25">
      <c r="B47" s="147" t="s">
        <v>86</v>
      </c>
      <c r="C47" s="48">
        <v>1</v>
      </c>
      <c r="D47" s="10">
        <v>130</v>
      </c>
      <c r="E47" s="10">
        <v>99.9</v>
      </c>
      <c r="F47" s="11">
        <v>1</v>
      </c>
      <c r="G47" s="80" t="s">
        <v>883</v>
      </c>
      <c r="H47" s="13"/>
    </row>
    <row r="48" spans="2:17" s="4" customFormat="1" ht="30" customHeight="1" x14ac:dyDescent="0.25">
      <c r="B48" s="147" t="s">
        <v>87</v>
      </c>
      <c r="C48" s="48">
        <v>1</v>
      </c>
      <c r="D48" s="10">
        <v>250</v>
      </c>
      <c r="E48" s="10">
        <v>0</v>
      </c>
      <c r="F48" s="11">
        <v>0</v>
      </c>
      <c r="G48" s="142" t="s">
        <v>881</v>
      </c>
      <c r="H48" s="13"/>
    </row>
    <row r="49" spans="2:8" s="4" customFormat="1" ht="46.5" customHeight="1" x14ac:dyDescent="0.25">
      <c r="B49" s="147" t="s">
        <v>88</v>
      </c>
      <c r="C49" s="48">
        <v>1</v>
      </c>
      <c r="D49" s="10">
        <v>250</v>
      </c>
      <c r="E49" s="10">
        <v>250</v>
      </c>
      <c r="F49" s="11">
        <v>1</v>
      </c>
      <c r="G49" s="12" t="s">
        <v>89</v>
      </c>
      <c r="H49" s="13" t="s">
        <v>90</v>
      </c>
    </row>
    <row r="50" spans="2:8" s="4" customFormat="1" ht="24.75" customHeight="1" x14ac:dyDescent="0.25">
      <c r="B50" s="147" t="s">
        <v>91</v>
      </c>
      <c r="C50" s="48">
        <v>1</v>
      </c>
      <c r="D50" s="10">
        <v>250</v>
      </c>
      <c r="E50" s="89">
        <v>250</v>
      </c>
      <c r="F50" s="65">
        <v>1</v>
      </c>
      <c r="G50" s="111" t="s">
        <v>92</v>
      </c>
      <c r="H50" s="66" t="s">
        <v>93</v>
      </c>
    </row>
    <row r="51" spans="2:8" s="4" customFormat="1" ht="48" customHeight="1" x14ac:dyDescent="0.25">
      <c r="B51" s="147" t="s">
        <v>94</v>
      </c>
      <c r="C51" s="48">
        <v>1</v>
      </c>
      <c r="D51" s="10">
        <v>250</v>
      </c>
      <c r="E51" s="10">
        <v>250</v>
      </c>
      <c r="F51" s="11">
        <v>3</v>
      </c>
      <c r="G51" s="12" t="s">
        <v>95</v>
      </c>
      <c r="H51" s="17"/>
    </row>
    <row r="52" spans="2:8" ht="15.75" hidden="1" customHeight="1" x14ac:dyDescent="0.25">
      <c r="B52" s="148" t="s">
        <v>96</v>
      </c>
      <c r="C52" s="59"/>
      <c r="D52" s="67">
        <v>0</v>
      </c>
      <c r="E52" s="67"/>
      <c r="F52" s="59"/>
      <c r="G52" s="112"/>
      <c r="H52" s="67"/>
    </row>
    <row r="53" spans="2:8" s="4" customFormat="1" ht="75" customHeight="1" x14ac:dyDescent="0.25">
      <c r="B53" s="147" t="s">
        <v>97</v>
      </c>
      <c r="C53" s="11">
        <v>1</v>
      </c>
      <c r="D53" s="13">
        <v>250</v>
      </c>
      <c r="E53" s="13">
        <v>246</v>
      </c>
      <c r="F53" s="11">
        <v>1</v>
      </c>
      <c r="G53" s="12" t="s">
        <v>98</v>
      </c>
      <c r="H53" s="16" t="s">
        <v>99</v>
      </c>
    </row>
    <row r="54" spans="2:8" ht="2.25" hidden="1" customHeight="1" x14ac:dyDescent="0.25">
      <c r="B54" s="148" t="s">
        <v>100</v>
      </c>
      <c r="C54" s="59"/>
      <c r="D54" s="67">
        <v>0</v>
      </c>
      <c r="E54" s="67"/>
      <c r="F54" s="59"/>
      <c r="G54" s="112"/>
      <c r="H54" s="67"/>
    </row>
    <row r="55" spans="2:8" s="4" customFormat="1" ht="93" customHeight="1" x14ac:dyDescent="0.25">
      <c r="B55" s="178" t="s">
        <v>101</v>
      </c>
      <c r="C55" s="11">
        <v>1</v>
      </c>
      <c r="D55" s="13">
        <v>250</v>
      </c>
      <c r="E55" s="10">
        <v>199</v>
      </c>
      <c r="F55" s="48">
        <v>1</v>
      </c>
      <c r="G55" s="107" t="s">
        <v>102</v>
      </c>
      <c r="H55" s="9" t="s">
        <v>103</v>
      </c>
    </row>
    <row r="56" spans="2:8" s="4" customFormat="1" ht="34.5" customHeight="1" x14ac:dyDescent="0.25">
      <c r="B56" s="178"/>
      <c r="C56" s="11"/>
      <c r="D56" s="13"/>
      <c r="E56" s="13">
        <v>42.58</v>
      </c>
      <c r="F56" s="11">
        <v>1</v>
      </c>
      <c r="G56" s="12" t="s">
        <v>104</v>
      </c>
      <c r="H56" s="9"/>
    </row>
    <row r="57" spans="2:8" ht="31.5" customHeight="1" x14ac:dyDescent="0.25">
      <c r="B57" s="178" t="s">
        <v>105</v>
      </c>
      <c r="C57" s="11">
        <v>1</v>
      </c>
      <c r="D57" s="13">
        <v>250</v>
      </c>
      <c r="E57" s="19">
        <v>105.6</v>
      </c>
      <c r="F57" s="11">
        <v>1</v>
      </c>
      <c r="G57" s="113" t="s">
        <v>106</v>
      </c>
      <c r="H57" s="20" t="s">
        <v>107</v>
      </c>
    </row>
    <row r="58" spans="2:8" ht="22.5" customHeight="1" x14ac:dyDescent="0.25">
      <c r="B58" s="178"/>
      <c r="C58" s="11"/>
      <c r="D58" s="13"/>
      <c r="E58" s="19">
        <v>107.9</v>
      </c>
      <c r="F58" s="11">
        <v>3</v>
      </c>
      <c r="G58" s="12" t="s">
        <v>108</v>
      </c>
      <c r="H58" s="13" t="s">
        <v>109</v>
      </c>
    </row>
    <row r="59" spans="2:8" s="4" customFormat="1" ht="51.75" customHeight="1" x14ac:dyDescent="0.25">
      <c r="B59" s="147" t="s">
        <v>110</v>
      </c>
      <c r="C59" s="11">
        <v>1</v>
      </c>
      <c r="D59" s="13">
        <v>250</v>
      </c>
      <c r="E59" s="21">
        <v>250</v>
      </c>
      <c r="F59" s="11">
        <v>2</v>
      </c>
      <c r="G59" s="12" t="s">
        <v>111</v>
      </c>
      <c r="H59" s="13" t="s">
        <v>295</v>
      </c>
    </row>
    <row r="60" spans="2:8" s="4" customFormat="1" ht="34.5" customHeight="1" x14ac:dyDescent="0.25">
      <c r="B60" s="147" t="s">
        <v>112</v>
      </c>
      <c r="C60" s="11">
        <v>1</v>
      </c>
      <c r="D60" s="13">
        <v>250</v>
      </c>
      <c r="E60" s="13">
        <v>250</v>
      </c>
      <c r="F60" s="11">
        <v>1</v>
      </c>
      <c r="G60" s="107" t="s">
        <v>863</v>
      </c>
      <c r="H60" s="13" t="s">
        <v>31</v>
      </c>
    </row>
    <row r="61" spans="2:8" ht="15.75" hidden="1" customHeight="1" x14ac:dyDescent="0.25">
      <c r="B61" s="148" t="s">
        <v>113</v>
      </c>
      <c r="C61" s="59"/>
      <c r="D61" s="67">
        <v>0</v>
      </c>
      <c r="E61" s="67"/>
      <c r="F61" s="59"/>
      <c r="G61" s="112"/>
      <c r="H61" s="67"/>
    </row>
    <row r="62" spans="2:8" s="4" customFormat="1" ht="19.5" customHeight="1" x14ac:dyDescent="0.25">
      <c r="B62" s="6" t="s">
        <v>114</v>
      </c>
      <c r="C62" s="60">
        <f t="shared" ref="C62:F62" si="7">SUM(C63:C86)</f>
        <v>16</v>
      </c>
      <c r="D62" s="61">
        <f t="shared" si="7"/>
        <v>4850</v>
      </c>
      <c r="E62" s="61">
        <f t="shared" si="7"/>
        <v>3655.2200000000003</v>
      </c>
      <c r="F62" s="60">
        <f t="shared" si="7"/>
        <v>22</v>
      </c>
      <c r="G62" s="106"/>
      <c r="H62" s="61"/>
    </row>
    <row r="63" spans="2:8" ht="15.75" hidden="1" customHeight="1" x14ac:dyDescent="0.25">
      <c r="B63" s="148" t="s">
        <v>115</v>
      </c>
      <c r="C63" s="59"/>
      <c r="D63" s="67"/>
      <c r="E63" s="67"/>
      <c r="F63" s="59"/>
      <c r="G63" s="112"/>
      <c r="H63" s="67"/>
    </row>
    <row r="64" spans="2:8" ht="15.75" hidden="1" customHeight="1" x14ac:dyDescent="0.25">
      <c r="B64" s="148" t="s">
        <v>116</v>
      </c>
      <c r="C64" s="59"/>
      <c r="D64" s="67"/>
      <c r="E64" s="67"/>
      <c r="F64" s="59"/>
      <c r="G64" s="112"/>
      <c r="H64" s="67"/>
    </row>
    <row r="65" spans="2:8" s="4" customFormat="1" ht="29.25" customHeight="1" x14ac:dyDescent="0.25">
      <c r="B65" s="147" t="s">
        <v>117</v>
      </c>
      <c r="C65" s="48">
        <v>1</v>
      </c>
      <c r="D65" s="10">
        <v>500</v>
      </c>
      <c r="E65" s="10">
        <v>80.599999999999994</v>
      </c>
      <c r="F65" s="11">
        <v>2</v>
      </c>
      <c r="G65" s="12" t="s">
        <v>864</v>
      </c>
      <c r="H65" s="10"/>
    </row>
    <row r="66" spans="2:8" ht="15.75" hidden="1" customHeight="1" x14ac:dyDescent="0.25">
      <c r="B66" s="22" t="s">
        <v>118</v>
      </c>
      <c r="C66" s="59"/>
      <c r="D66" s="67"/>
      <c r="E66" s="67"/>
      <c r="F66" s="59"/>
      <c r="G66" s="112"/>
      <c r="H66" s="67"/>
    </row>
    <row r="67" spans="2:8" s="4" customFormat="1" ht="48" customHeight="1" x14ac:dyDescent="0.25">
      <c r="B67" s="23" t="s">
        <v>119</v>
      </c>
      <c r="C67" s="11">
        <v>1</v>
      </c>
      <c r="D67" s="13">
        <v>250</v>
      </c>
      <c r="E67" s="13">
        <v>250</v>
      </c>
      <c r="F67" s="11">
        <v>1</v>
      </c>
      <c r="G67" s="12" t="s">
        <v>120</v>
      </c>
      <c r="H67" s="17" t="s">
        <v>121</v>
      </c>
    </row>
    <row r="68" spans="2:8" s="4" customFormat="1" ht="24.75" customHeight="1" x14ac:dyDescent="0.25">
      <c r="B68" s="179" t="s">
        <v>122</v>
      </c>
      <c r="C68" s="177">
        <v>1</v>
      </c>
      <c r="D68" s="13">
        <v>250</v>
      </c>
      <c r="E68" s="13">
        <v>248.6</v>
      </c>
      <c r="F68" s="11">
        <v>1</v>
      </c>
      <c r="G68" s="12" t="s">
        <v>123</v>
      </c>
      <c r="H68" s="13" t="s">
        <v>124</v>
      </c>
    </row>
    <row r="69" spans="2:8" s="4" customFormat="1" ht="48" hidden="1" customHeight="1" x14ac:dyDescent="0.25">
      <c r="B69" s="179"/>
      <c r="C69" s="177"/>
      <c r="D69" s="13"/>
      <c r="E69" s="10">
        <v>88.4</v>
      </c>
      <c r="F69" s="144"/>
      <c r="G69" s="107" t="s">
        <v>125</v>
      </c>
      <c r="H69" s="10" t="s">
        <v>126</v>
      </c>
    </row>
    <row r="70" spans="2:8" s="4" customFormat="1" ht="15.75" customHeight="1" x14ac:dyDescent="0.25">
      <c r="B70" s="23" t="s">
        <v>127</v>
      </c>
      <c r="C70" s="11">
        <v>1</v>
      </c>
      <c r="D70" s="13">
        <v>250</v>
      </c>
      <c r="E70" s="13">
        <v>219.04</v>
      </c>
      <c r="F70" s="11">
        <v>3</v>
      </c>
      <c r="G70" s="80" t="s">
        <v>128</v>
      </c>
      <c r="H70" s="13" t="s">
        <v>129</v>
      </c>
    </row>
    <row r="71" spans="2:8" s="4" customFormat="1" ht="55.5" customHeight="1" x14ac:dyDescent="0.25">
      <c r="B71" s="23" t="s">
        <v>130</v>
      </c>
      <c r="C71" s="11">
        <v>1</v>
      </c>
      <c r="D71" s="13">
        <v>250</v>
      </c>
      <c r="E71" s="13">
        <v>250</v>
      </c>
      <c r="F71" s="11">
        <v>1</v>
      </c>
      <c r="G71" s="12" t="s">
        <v>865</v>
      </c>
      <c r="H71" s="13" t="s">
        <v>131</v>
      </c>
    </row>
    <row r="72" spans="2:8" s="4" customFormat="1" ht="42.75" customHeight="1" x14ac:dyDescent="0.25">
      <c r="B72" s="24" t="s">
        <v>132</v>
      </c>
      <c r="C72" s="11">
        <v>1</v>
      </c>
      <c r="D72" s="13">
        <v>250</v>
      </c>
      <c r="E72" s="13">
        <v>250</v>
      </c>
      <c r="F72" s="11">
        <v>1</v>
      </c>
      <c r="G72" s="12" t="s">
        <v>133</v>
      </c>
      <c r="H72" s="13" t="s">
        <v>134</v>
      </c>
    </row>
    <row r="73" spans="2:8" s="4" customFormat="1" ht="15.75" customHeight="1" x14ac:dyDescent="0.25">
      <c r="B73" s="24" t="s">
        <v>135</v>
      </c>
      <c r="C73" s="11">
        <v>1</v>
      </c>
      <c r="D73" s="13">
        <v>250</v>
      </c>
      <c r="E73" s="13">
        <f>78+172</f>
        <v>250</v>
      </c>
      <c r="F73" s="11">
        <v>3</v>
      </c>
      <c r="G73" s="80" t="s">
        <v>136</v>
      </c>
      <c r="H73" s="13"/>
    </row>
    <row r="74" spans="2:8" ht="15.75" hidden="1" customHeight="1" x14ac:dyDescent="0.25">
      <c r="B74" s="25" t="s">
        <v>137</v>
      </c>
      <c r="C74" s="59"/>
      <c r="D74" s="67"/>
      <c r="E74" s="67"/>
      <c r="F74" s="59"/>
      <c r="G74" s="112"/>
      <c r="H74" s="67"/>
    </row>
    <row r="75" spans="2:8" s="4" customFormat="1" ht="15.75" customHeight="1" x14ac:dyDescent="0.25">
      <c r="B75" s="24" t="s">
        <v>138</v>
      </c>
      <c r="C75" s="11">
        <v>1</v>
      </c>
      <c r="D75" s="13">
        <v>250</v>
      </c>
      <c r="E75" s="13">
        <v>250</v>
      </c>
      <c r="F75" s="11">
        <v>1</v>
      </c>
      <c r="G75" s="80" t="s">
        <v>139</v>
      </c>
      <c r="H75" s="13" t="s">
        <v>140</v>
      </c>
    </row>
    <row r="76" spans="2:8" ht="15.75" hidden="1" customHeight="1" x14ac:dyDescent="0.25">
      <c r="B76" s="25" t="s">
        <v>141</v>
      </c>
      <c r="C76" s="59"/>
      <c r="D76" s="67"/>
      <c r="E76" s="67"/>
      <c r="F76" s="59"/>
      <c r="G76" s="112"/>
      <c r="H76" s="67"/>
    </row>
    <row r="77" spans="2:8" s="4" customFormat="1" ht="23.25" customHeight="1" x14ac:dyDescent="0.25">
      <c r="B77" s="24" t="s">
        <v>142</v>
      </c>
      <c r="C77" s="11">
        <v>1</v>
      </c>
      <c r="D77" s="13">
        <v>250</v>
      </c>
      <c r="E77" s="13">
        <v>240</v>
      </c>
      <c r="F77" s="11">
        <v>1</v>
      </c>
      <c r="G77" s="12" t="s">
        <v>143</v>
      </c>
      <c r="H77" s="13" t="s">
        <v>144</v>
      </c>
    </row>
    <row r="78" spans="2:8" s="4" customFormat="1" ht="25.5" customHeight="1" x14ac:dyDescent="0.25">
      <c r="B78" s="24" t="s">
        <v>145</v>
      </c>
      <c r="C78" s="11">
        <v>1</v>
      </c>
      <c r="D78" s="13">
        <v>250</v>
      </c>
      <c r="E78" s="21">
        <v>241</v>
      </c>
      <c r="F78" s="11">
        <v>1</v>
      </c>
      <c r="G78" s="12" t="s">
        <v>867</v>
      </c>
      <c r="H78" s="13" t="s">
        <v>146</v>
      </c>
    </row>
    <row r="79" spans="2:8" s="4" customFormat="1" ht="27" customHeight="1" x14ac:dyDescent="0.25">
      <c r="B79" s="24" t="s">
        <v>147</v>
      </c>
      <c r="C79" s="11">
        <v>1</v>
      </c>
      <c r="D79" s="13">
        <v>250</v>
      </c>
      <c r="E79" s="13">
        <v>244</v>
      </c>
      <c r="F79" s="11">
        <v>1</v>
      </c>
      <c r="G79" s="12" t="s">
        <v>866</v>
      </c>
      <c r="H79" s="13" t="s">
        <v>889</v>
      </c>
    </row>
    <row r="80" spans="2:8" s="4" customFormat="1" ht="25.5" customHeight="1" x14ac:dyDescent="0.25">
      <c r="B80" s="24" t="s">
        <v>148</v>
      </c>
      <c r="C80" s="11">
        <v>1</v>
      </c>
      <c r="D80" s="13">
        <v>450</v>
      </c>
      <c r="E80" s="13">
        <v>288</v>
      </c>
      <c r="F80" s="11">
        <v>1</v>
      </c>
      <c r="G80" s="12" t="s">
        <v>149</v>
      </c>
      <c r="H80" s="13" t="s">
        <v>150</v>
      </c>
    </row>
    <row r="81" spans="2:8" s="4" customFormat="1" ht="27" customHeight="1" x14ac:dyDescent="0.25">
      <c r="B81" s="24" t="s">
        <v>151</v>
      </c>
      <c r="C81" s="11">
        <v>1</v>
      </c>
      <c r="D81" s="13">
        <v>250</v>
      </c>
      <c r="E81" s="13">
        <v>246</v>
      </c>
      <c r="F81" s="11">
        <v>1</v>
      </c>
      <c r="G81" s="80" t="s">
        <v>152</v>
      </c>
      <c r="H81" s="13" t="s">
        <v>31</v>
      </c>
    </row>
    <row r="82" spans="2:8" s="4" customFormat="1" ht="20.25" customHeight="1" x14ac:dyDescent="0.25">
      <c r="B82" s="176" t="s">
        <v>153</v>
      </c>
      <c r="C82" s="177">
        <v>1</v>
      </c>
      <c r="D82" s="175">
        <v>250</v>
      </c>
      <c r="E82" s="13">
        <v>214.28</v>
      </c>
      <c r="F82" s="11">
        <v>1</v>
      </c>
      <c r="G82" s="12" t="s">
        <v>154</v>
      </c>
      <c r="H82" s="13" t="s">
        <v>155</v>
      </c>
    </row>
    <row r="83" spans="2:8" s="4" customFormat="1" ht="25.5" customHeight="1" x14ac:dyDescent="0.25">
      <c r="B83" s="176"/>
      <c r="C83" s="177"/>
      <c r="D83" s="175"/>
      <c r="E83" s="13">
        <v>35</v>
      </c>
      <c r="F83" s="11">
        <v>1</v>
      </c>
      <c r="G83" s="109" t="s">
        <v>156</v>
      </c>
      <c r="H83" s="20" t="s">
        <v>157</v>
      </c>
    </row>
    <row r="84" spans="2:8" s="4" customFormat="1" ht="28.5" customHeight="1" x14ac:dyDescent="0.25">
      <c r="B84" s="176"/>
      <c r="C84" s="177"/>
      <c r="D84" s="13"/>
      <c r="E84" s="20">
        <v>32.299999999999997</v>
      </c>
      <c r="F84" s="11">
        <v>1</v>
      </c>
      <c r="G84" s="109" t="s">
        <v>158</v>
      </c>
      <c r="H84" s="20"/>
    </row>
    <row r="85" spans="2:8" s="4" customFormat="1" ht="15.75" customHeight="1" x14ac:dyDescent="0.25">
      <c r="B85" s="24" t="s">
        <v>159</v>
      </c>
      <c r="C85" s="11">
        <v>1</v>
      </c>
      <c r="D85" s="13">
        <v>250</v>
      </c>
      <c r="E85" s="13">
        <v>228</v>
      </c>
      <c r="F85" s="11">
        <v>1</v>
      </c>
      <c r="G85" s="80" t="s">
        <v>868</v>
      </c>
      <c r="H85" s="13" t="s">
        <v>160</v>
      </c>
    </row>
    <row r="86" spans="2:8" s="18" customFormat="1" ht="48" customHeight="1" x14ac:dyDescent="0.25">
      <c r="B86" s="26" t="s">
        <v>161</v>
      </c>
      <c r="C86" s="48">
        <v>1</v>
      </c>
      <c r="D86" s="10">
        <v>650</v>
      </c>
      <c r="E86" s="10">
        <v>0</v>
      </c>
      <c r="F86" s="48">
        <v>0</v>
      </c>
      <c r="G86" s="107" t="s">
        <v>887</v>
      </c>
      <c r="H86" s="10"/>
    </row>
    <row r="87" spans="2:8" s="4" customFormat="1" ht="19.5" customHeight="1" x14ac:dyDescent="0.25">
      <c r="B87" s="27" t="s">
        <v>162</v>
      </c>
      <c r="C87" s="60">
        <f t="shared" ref="C87:F87" si="8">SUM(C88:C94)</f>
        <v>3</v>
      </c>
      <c r="D87" s="61">
        <f t="shared" si="8"/>
        <v>750</v>
      </c>
      <c r="E87" s="61">
        <f t="shared" si="8"/>
        <v>743.69999999999993</v>
      </c>
      <c r="F87" s="60">
        <f t="shared" si="8"/>
        <v>10</v>
      </c>
      <c r="G87" s="106"/>
      <c r="H87" s="61"/>
    </row>
    <row r="88" spans="2:8" s="4" customFormat="1" ht="24.75" customHeight="1" x14ac:dyDescent="0.25">
      <c r="B88" s="176" t="s">
        <v>163</v>
      </c>
      <c r="C88" s="177">
        <v>1</v>
      </c>
      <c r="D88" s="13">
        <v>250</v>
      </c>
      <c r="E88" s="13">
        <v>240</v>
      </c>
      <c r="F88" s="11">
        <v>1</v>
      </c>
      <c r="G88" s="12" t="s">
        <v>869</v>
      </c>
      <c r="H88" s="17" t="s">
        <v>164</v>
      </c>
    </row>
    <row r="89" spans="2:8" s="4" customFormat="1" ht="47.25" customHeight="1" x14ac:dyDescent="0.25">
      <c r="B89" s="176"/>
      <c r="C89" s="177"/>
      <c r="D89" s="13"/>
      <c r="E89" s="13">
        <v>42</v>
      </c>
      <c r="F89" s="11">
        <v>1</v>
      </c>
      <c r="G89" s="12" t="s">
        <v>165</v>
      </c>
      <c r="H89" s="13"/>
    </row>
    <row r="90" spans="2:8" s="4" customFormat="1" ht="51.75" customHeight="1" x14ac:dyDescent="0.25">
      <c r="B90" s="24" t="s">
        <v>166</v>
      </c>
      <c r="C90" s="11">
        <v>1</v>
      </c>
      <c r="D90" s="13">
        <v>250</v>
      </c>
      <c r="E90" s="13">
        <v>241.8</v>
      </c>
      <c r="F90" s="11">
        <v>5</v>
      </c>
      <c r="G90" s="12" t="s">
        <v>167</v>
      </c>
      <c r="H90" s="13" t="s">
        <v>168</v>
      </c>
    </row>
    <row r="91" spans="2:8" ht="15.75" hidden="1" customHeight="1" x14ac:dyDescent="0.25">
      <c r="B91" s="25" t="s">
        <v>169</v>
      </c>
      <c r="C91" s="59"/>
      <c r="D91" s="67"/>
      <c r="E91" s="67"/>
      <c r="F91" s="59"/>
      <c r="G91" s="112"/>
      <c r="H91" s="67"/>
    </row>
    <row r="92" spans="2:8" ht="15.75" hidden="1" customHeight="1" x14ac:dyDescent="0.25">
      <c r="B92" s="25" t="s">
        <v>170</v>
      </c>
      <c r="C92" s="59"/>
      <c r="D92" s="67"/>
      <c r="E92" s="67"/>
      <c r="F92" s="59"/>
      <c r="G92" s="112"/>
      <c r="H92" s="67"/>
    </row>
    <row r="93" spans="2:8" s="4" customFormat="1" ht="35.25" customHeight="1" x14ac:dyDescent="0.25">
      <c r="B93" s="24" t="s">
        <v>171</v>
      </c>
      <c r="C93" s="11">
        <v>1</v>
      </c>
      <c r="D93" s="13">
        <v>250</v>
      </c>
      <c r="E93" s="17">
        <f>99.9+69.9+50.1</f>
        <v>219.9</v>
      </c>
      <c r="F93" s="50">
        <v>3</v>
      </c>
      <c r="G93" s="12" t="s">
        <v>172</v>
      </c>
      <c r="H93" s="13" t="s">
        <v>442</v>
      </c>
    </row>
    <row r="94" spans="2:8" ht="15.75" hidden="1" customHeight="1" x14ac:dyDescent="0.25">
      <c r="B94" s="25" t="s">
        <v>173</v>
      </c>
      <c r="C94" s="59"/>
      <c r="D94" s="67"/>
      <c r="E94" s="67"/>
      <c r="F94" s="59"/>
      <c r="G94" s="112"/>
      <c r="H94" s="67"/>
    </row>
    <row r="95" spans="2:8" s="4" customFormat="1" ht="19.5" customHeight="1" x14ac:dyDescent="0.25">
      <c r="B95" s="27" t="s">
        <v>174</v>
      </c>
      <c r="C95" s="60">
        <f t="shared" ref="C95" si="9">SUM(C96:C103)</f>
        <v>3</v>
      </c>
      <c r="D95" s="61">
        <f t="shared" ref="D95" si="10">SUM(D96:D103)</f>
        <v>750</v>
      </c>
      <c r="E95" s="61">
        <f t="shared" ref="E95:F95" si="11">SUM(E96:E103)</f>
        <v>417.64699999999999</v>
      </c>
      <c r="F95" s="60">
        <f t="shared" si="11"/>
        <v>2</v>
      </c>
      <c r="G95" s="106"/>
      <c r="H95" s="61"/>
    </row>
    <row r="96" spans="2:8" ht="15.75" hidden="1" customHeight="1" x14ac:dyDescent="0.25">
      <c r="B96" s="25" t="s">
        <v>175</v>
      </c>
      <c r="C96" s="59"/>
      <c r="D96" s="67"/>
      <c r="E96" s="67"/>
      <c r="F96" s="59"/>
      <c r="G96" s="112"/>
      <c r="H96" s="67"/>
    </row>
    <row r="97" spans="2:8" s="4" customFormat="1" ht="15.75" customHeight="1" x14ac:dyDescent="0.25">
      <c r="B97" s="24" t="s">
        <v>176</v>
      </c>
      <c r="C97" s="48">
        <v>1</v>
      </c>
      <c r="D97" s="10">
        <v>250</v>
      </c>
      <c r="E97" s="10"/>
      <c r="F97" s="48"/>
      <c r="G97" s="80" t="s">
        <v>884</v>
      </c>
      <c r="H97" s="13"/>
    </row>
    <row r="98" spans="2:8" s="4" customFormat="1" ht="15.75" customHeight="1" x14ac:dyDescent="0.25">
      <c r="B98" s="24" t="s">
        <v>177</v>
      </c>
      <c r="C98" s="48">
        <v>1</v>
      </c>
      <c r="D98" s="10">
        <v>250</v>
      </c>
      <c r="E98" s="10"/>
      <c r="F98" s="48"/>
      <c r="G98" s="80" t="s">
        <v>885</v>
      </c>
      <c r="H98" s="13"/>
    </row>
    <row r="99" spans="2:8" ht="15.75" hidden="1" customHeight="1" x14ac:dyDescent="0.25">
      <c r="B99" s="25" t="s">
        <v>178</v>
      </c>
      <c r="C99" s="63"/>
      <c r="D99" s="64"/>
      <c r="E99" s="64"/>
      <c r="F99" s="63"/>
      <c r="G99" s="112"/>
      <c r="H99" s="67"/>
    </row>
    <row r="100" spans="2:8" ht="15.75" hidden="1" customHeight="1" x14ac:dyDescent="0.25">
      <c r="B100" s="25" t="s">
        <v>179</v>
      </c>
      <c r="C100" s="63"/>
      <c r="D100" s="64"/>
      <c r="E100" s="64"/>
      <c r="F100" s="63"/>
      <c r="G100" s="112"/>
      <c r="H100" s="67"/>
    </row>
    <row r="101" spans="2:8" ht="15.75" hidden="1" customHeight="1" x14ac:dyDescent="0.25">
      <c r="B101" s="25" t="s">
        <v>180</v>
      </c>
      <c r="C101" s="63"/>
      <c r="D101" s="64"/>
      <c r="E101" s="64"/>
      <c r="F101" s="63"/>
      <c r="G101" s="112"/>
      <c r="H101" s="67"/>
    </row>
    <row r="102" spans="2:8" s="4" customFormat="1" ht="30.75" customHeight="1" x14ac:dyDescent="0.25">
      <c r="B102" s="24" t="s">
        <v>181</v>
      </c>
      <c r="C102" s="48">
        <v>0</v>
      </c>
      <c r="D102" s="10">
        <v>0</v>
      </c>
      <c r="E102" s="19">
        <v>169.64699999999999</v>
      </c>
      <c r="F102" s="48">
        <v>1</v>
      </c>
      <c r="G102" s="109" t="s">
        <v>888</v>
      </c>
      <c r="H102" s="10" t="s">
        <v>182</v>
      </c>
    </row>
    <row r="103" spans="2:8" s="4" customFormat="1" ht="31.5" customHeight="1" x14ac:dyDescent="0.25">
      <c r="B103" s="24" t="s">
        <v>183</v>
      </c>
      <c r="C103" s="48">
        <v>1</v>
      </c>
      <c r="D103" s="10">
        <v>250</v>
      </c>
      <c r="E103" s="9">
        <v>248</v>
      </c>
      <c r="F103" s="49">
        <v>1</v>
      </c>
      <c r="G103" s="12" t="s">
        <v>184</v>
      </c>
      <c r="H103" s="17" t="s">
        <v>185</v>
      </c>
    </row>
    <row r="104" spans="2:8" s="4" customFormat="1" ht="35.25" customHeight="1" x14ac:dyDescent="0.25">
      <c r="B104" s="28" t="s">
        <v>186</v>
      </c>
      <c r="C104" s="68">
        <f t="shared" ref="C104" si="12">C105+C148+C175+C240+C275+C314+C336+C378+C406+C444+C503+C545+C579+C624+C669+C697+C717+C742+C797+C828+C860+C892+C915+C953</f>
        <v>445</v>
      </c>
      <c r="D104" s="69">
        <f>D105+D148+D175+D240+D275+D314+D336+D378+D406+D444+D503+D545+D579+D624+D669+D697+D717+D742+D797+D828+D860+D892+D915+D953</f>
        <v>37710</v>
      </c>
      <c r="E104" s="69">
        <f>E105+E148+E175+E240+E275+E314+E336+E378+E406+E444+E503+E545+E579+E624+E669+E697+E717+E742+E797+E828+E860+E892+E915+E953</f>
        <v>29148.607</v>
      </c>
      <c r="F104" s="68">
        <f t="shared" ref="F104" si="13">F105+F148+F175+F240+F275+F314+F336+F378+F406+F444+F503+F545+F579+F624+F669+F697+F717+F742+F797+F828+F860+F892+F915+F953</f>
        <v>463</v>
      </c>
      <c r="G104" s="114"/>
      <c r="H104" s="69"/>
    </row>
    <row r="105" spans="2:8" s="4" customFormat="1" ht="42.75" customHeight="1" x14ac:dyDescent="0.25">
      <c r="B105" s="29" t="s">
        <v>187</v>
      </c>
      <c r="C105" s="52">
        <f t="shared" ref="C105:F105" si="14">C106</f>
        <v>27</v>
      </c>
      <c r="D105" s="43">
        <f t="shared" si="14"/>
        <v>1890</v>
      </c>
      <c r="E105" s="43">
        <f t="shared" si="14"/>
        <v>1293.6000000000004</v>
      </c>
      <c r="F105" s="52">
        <f t="shared" si="14"/>
        <v>28</v>
      </c>
      <c r="G105" s="105"/>
      <c r="H105" s="43"/>
    </row>
    <row r="106" spans="2:8" s="4" customFormat="1" ht="18.75" customHeight="1" x14ac:dyDescent="0.25">
      <c r="B106" s="149"/>
      <c r="C106" s="53">
        <f>SUM(C108:C147)</f>
        <v>27</v>
      </c>
      <c r="D106" s="74">
        <f>D107+D111+D114+D118+D121+D126+D129+D132+D136+D139+D142+D145</f>
        <v>1890</v>
      </c>
      <c r="E106" s="90">
        <f>E107+E111+E114+E118+E121+E126+E129+E132+E136+E139+E142+E145</f>
        <v>1293.6000000000004</v>
      </c>
      <c r="F106" s="51">
        <f>SUM(F107:F147)</f>
        <v>28</v>
      </c>
      <c r="G106" s="115"/>
      <c r="H106" s="90"/>
    </row>
    <row r="107" spans="2:8" s="4" customFormat="1" ht="18.75" customHeight="1" x14ac:dyDescent="0.25">
      <c r="B107" s="150" t="s">
        <v>188</v>
      </c>
      <c r="C107" s="70"/>
      <c r="D107" s="72">
        <f>D108+D109+D110</f>
        <v>210</v>
      </c>
      <c r="E107" s="91">
        <f t="shared" ref="E107" si="15">E108+E109+E110</f>
        <v>138.60000000000002</v>
      </c>
      <c r="F107" s="71"/>
      <c r="G107" s="116"/>
      <c r="H107" s="91"/>
    </row>
    <row r="108" spans="2:8" s="4" customFormat="1" ht="15.75" customHeight="1" x14ac:dyDescent="0.25">
      <c r="B108" s="151" t="s">
        <v>189</v>
      </c>
      <c r="C108" s="11">
        <v>1</v>
      </c>
      <c r="D108" s="13">
        <v>70</v>
      </c>
      <c r="E108" s="88">
        <v>46.2</v>
      </c>
      <c r="F108" s="62">
        <v>1</v>
      </c>
      <c r="G108" s="111" t="s">
        <v>190</v>
      </c>
      <c r="H108" s="62" t="s">
        <v>659</v>
      </c>
    </row>
    <row r="109" spans="2:8" s="4" customFormat="1" ht="15.75" customHeight="1" x14ac:dyDescent="0.25">
      <c r="B109" s="151" t="s">
        <v>191</v>
      </c>
      <c r="C109" s="11">
        <v>1</v>
      </c>
      <c r="D109" s="13">
        <v>70</v>
      </c>
      <c r="E109" s="88">
        <v>46.2</v>
      </c>
      <c r="F109" s="62">
        <v>1</v>
      </c>
      <c r="G109" s="111" t="s">
        <v>190</v>
      </c>
      <c r="H109" s="62" t="s">
        <v>659</v>
      </c>
    </row>
    <row r="110" spans="2:8" s="4" customFormat="1" ht="15.75" customHeight="1" x14ac:dyDescent="0.25">
      <c r="B110" s="151" t="s">
        <v>192</v>
      </c>
      <c r="C110" s="11">
        <v>1</v>
      </c>
      <c r="D110" s="13">
        <v>70</v>
      </c>
      <c r="E110" s="88">
        <v>46.2</v>
      </c>
      <c r="F110" s="62">
        <v>1</v>
      </c>
      <c r="G110" s="111" t="s">
        <v>190</v>
      </c>
      <c r="H110" s="62" t="s">
        <v>659</v>
      </c>
    </row>
    <row r="111" spans="2:8" s="4" customFormat="1" ht="15.75" customHeight="1" x14ac:dyDescent="0.25">
      <c r="B111" s="152" t="s">
        <v>188</v>
      </c>
      <c r="C111" s="70"/>
      <c r="D111" s="72">
        <f>D113</f>
        <v>70</v>
      </c>
      <c r="E111" s="91">
        <f t="shared" ref="E111" si="16">E113</f>
        <v>46.2</v>
      </c>
      <c r="F111" s="71"/>
      <c r="G111" s="116"/>
      <c r="H111" s="71"/>
    </row>
    <row r="112" spans="2:8" s="4" customFormat="1" ht="15.75" hidden="1" customHeight="1" x14ac:dyDescent="0.25">
      <c r="B112" s="151" t="s">
        <v>193</v>
      </c>
      <c r="C112" s="11"/>
      <c r="D112" s="13"/>
      <c r="E112" s="88"/>
      <c r="F112" s="62"/>
      <c r="G112" s="117"/>
      <c r="H112" s="62"/>
    </row>
    <row r="113" spans="2:8" s="4" customFormat="1" ht="24" customHeight="1" x14ac:dyDescent="0.25">
      <c r="B113" s="151" t="s">
        <v>194</v>
      </c>
      <c r="C113" s="11">
        <v>1</v>
      </c>
      <c r="D113" s="13">
        <v>70</v>
      </c>
      <c r="E113" s="88">
        <v>46.2</v>
      </c>
      <c r="F113" s="62">
        <v>1</v>
      </c>
      <c r="G113" s="111" t="s">
        <v>190</v>
      </c>
      <c r="H113" s="62" t="s">
        <v>659</v>
      </c>
    </row>
    <row r="114" spans="2:8" s="4" customFormat="1" ht="23.25" customHeight="1" x14ac:dyDescent="0.25">
      <c r="B114" s="152" t="s">
        <v>188</v>
      </c>
      <c r="C114" s="70"/>
      <c r="D114" s="72">
        <f>D115+D116+D117</f>
        <v>210</v>
      </c>
      <c r="E114" s="91">
        <f>E115+E116+E117</f>
        <v>138.60000000000002</v>
      </c>
      <c r="F114" s="71"/>
      <c r="G114" s="116"/>
      <c r="H114" s="71"/>
    </row>
    <row r="115" spans="2:8" s="4" customFormat="1" ht="15.75" customHeight="1" x14ac:dyDescent="0.25">
      <c r="B115" s="151" t="s">
        <v>195</v>
      </c>
      <c r="C115" s="11">
        <v>1</v>
      </c>
      <c r="D115" s="13">
        <v>70</v>
      </c>
      <c r="E115" s="88">
        <v>46.2</v>
      </c>
      <c r="F115" s="62">
        <v>1</v>
      </c>
      <c r="G115" s="111" t="s">
        <v>190</v>
      </c>
      <c r="H115" s="62" t="s">
        <v>659</v>
      </c>
    </row>
    <row r="116" spans="2:8" s="4" customFormat="1" ht="15.75" customHeight="1" x14ac:dyDescent="0.25">
      <c r="B116" s="151" t="s">
        <v>196</v>
      </c>
      <c r="C116" s="11">
        <v>1</v>
      </c>
      <c r="D116" s="13">
        <v>70</v>
      </c>
      <c r="E116" s="88">
        <v>46.2</v>
      </c>
      <c r="F116" s="62">
        <v>1</v>
      </c>
      <c r="G116" s="111" t="s">
        <v>190</v>
      </c>
      <c r="H116" s="62" t="s">
        <v>659</v>
      </c>
    </row>
    <row r="117" spans="2:8" s="4" customFormat="1" ht="15.75" customHeight="1" x14ac:dyDescent="0.25">
      <c r="B117" s="151" t="s">
        <v>197</v>
      </c>
      <c r="C117" s="11">
        <v>1</v>
      </c>
      <c r="D117" s="13">
        <v>70</v>
      </c>
      <c r="E117" s="88">
        <v>46.2</v>
      </c>
      <c r="F117" s="62">
        <v>1</v>
      </c>
      <c r="G117" s="111" t="s">
        <v>190</v>
      </c>
      <c r="H117" s="62" t="s">
        <v>659</v>
      </c>
    </row>
    <row r="118" spans="2:8" s="4" customFormat="1" ht="15.75" customHeight="1" x14ac:dyDescent="0.25">
      <c r="B118" s="152" t="s">
        <v>188</v>
      </c>
      <c r="C118" s="70"/>
      <c r="D118" s="72">
        <f>D119+D120</f>
        <v>140</v>
      </c>
      <c r="E118" s="91">
        <f>E119+E120</f>
        <v>92.4</v>
      </c>
      <c r="F118" s="71"/>
      <c r="G118" s="116"/>
      <c r="H118" s="71"/>
    </row>
    <row r="119" spans="2:8" s="4" customFormat="1" ht="24" customHeight="1" x14ac:dyDescent="0.25">
      <c r="B119" s="151" t="s">
        <v>198</v>
      </c>
      <c r="C119" s="11">
        <v>1</v>
      </c>
      <c r="D119" s="13">
        <v>70</v>
      </c>
      <c r="E119" s="88">
        <v>46.2</v>
      </c>
      <c r="F119" s="62">
        <v>1</v>
      </c>
      <c r="G119" s="111" t="s">
        <v>190</v>
      </c>
      <c r="H119" s="62" t="s">
        <v>659</v>
      </c>
    </row>
    <row r="120" spans="2:8" s="4" customFormat="1" ht="21" customHeight="1" x14ac:dyDescent="0.25">
      <c r="B120" s="151" t="s">
        <v>199</v>
      </c>
      <c r="C120" s="11">
        <v>1</v>
      </c>
      <c r="D120" s="13">
        <v>70</v>
      </c>
      <c r="E120" s="88">
        <v>46.2</v>
      </c>
      <c r="F120" s="62">
        <v>1</v>
      </c>
      <c r="G120" s="111" t="s">
        <v>190</v>
      </c>
      <c r="H120" s="62" t="s">
        <v>659</v>
      </c>
    </row>
    <row r="121" spans="2:8" s="4" customFormat="1" ht="15.75" customHeight="1" x14ac:dyDescent="0.25">
      <c r="B121" s="152" t="s">
        <v>188</v>
      </c>
      <c r="C121" s="70"/>
      <c r="D121" s="72">
        <f>D122+D123+D124+D125</f>
        <v>280</v>
      </c>
      <c r="E121" s="91">
        <f>E122+E123+E124+E125</f>
        <v>184.8</v>
      </c>
      <c r="F121" s="71"/>
      <c r="G121" s="118"/>
      <c r="H121" s="71"/>
    </row>
    <row r="122" spans="2:8" s="4" customFormat="1" ht="15.75" customHeight="1" x14ac:dyDescent="0.25">
      <c r="B122" s="151" t="s">
        <v>200</v>
      </c>
      <c r="C122" s="11">
        <v>1</v>
      </c>
      <c r="D122" s="13">
        <v>70</v>
      </c>
      <c r="E122" s="88">
        <v>46.2</v>
      </c>
      <c r="F122" s="62">
        <v>1</v>
      </c>
      <c r="G122" s="111" t="s">
        <v>190</v>
      </c>
      <c r="H122" s="62" t="s">
        <v>659</v>
      </c>
    </row>
    <row r="123" spans="2:8" s="4" customFormat="1" ht="15.75" customHeight="1" x14ac:dyDescent="0.25">
      <c r="B123" s="151" t="s">
        <v>201</v>
      </c>
      <c r="C123" s="11">
        <v>1</v>
      </c>
      <c r="D123" s="13">
        <v>70</v>
      </c>
      <c r="E123" s="88">
        <v>46.2</v>
      </c>
      <c r="F123" s="62">
        <v>1</v>
      </c>
      <c r="G123" s="111" t="s">
        <v>190</v>
      </c>
      <c r="H123" s="62" t="s">
        <v>659</v>
      </c>
    </row>
    <row r="124" spans="2:8" s="4" customFormat="1" ht="15.75" customHeight="1" x14ac:dyDescent="0.25">
      <c r="B124" s="151" t="s">
        <v>202</v>
      </c>
      <c r="C124" s="11">
        <v>1</v>
      </c>
      <c r="D124" s="13">
        <v>70</v>
      </c>
      <c r="E124" s="88">
        <v>46.2</v>
      </c>
      <c r="F124" s="62">
        <v>1</v>
      </c>
      <c r="G124" s="111" t="s">
        <v>190</v>
      </c>
      <c r="H124" s="62" t="s">
        <v>659</v>
      </c>
    </row>
    <row r="125" spans="2:8" s="4" customFormat="1" ht="15.75" customHeight="1" x14ac:dyDescent="0.25">
      <c r="B125" s="151" t="s">
        <v>203</v>
      </c>
      <c r="C125" s="11">
        <v>1</v>
      </c>
      <c r="D125" s="13">
        <v>70</v>
      </c>
      <c r="E125" s="88">
        <v>46.2</v>
      </c>
      <c r="F125" s="62">
        <v>1</v>
      </c>
      <c r="G125" s="111" t="s">
        <v>190</v>
      </c>
      <c r="H125" s="62" t="s">
        <v>659</v>
      </c>
    </row>
    <row r="126" spans="2:8" s="4" customFormat="1" ht="15.75" customHeight="1" x14ac:dyDescent="0.25">
      <c r="B126" s="152" t="s">
        <v>188</v>
      </c>
      <c r="C126" s="70"/>
      <c r="D126" s="72">
        <f>D127+D128</f>
        <v>140</v>
      </c>
      <c r="E126" s="91">
        <f>E127+E128</f>
        <v>92.4</v>
      </c>
      <c r="F126" s="71"/>
      <c r="G126" s="118"/>
      <c r="H126" s="71"/>
    </row>
    <row r="127" spans="2:8" s="4" customFormat="1" ht="15.75" customHeight="1" x14ac:dyDescent="0.25">
      <c r="B127" s="151" t="s">
        <v>204</v>
      </c>
      <c r="C127" s="11">
        <v>1</v>
      </c>
      <c r="D127" s="13">
        <v>70</v>
      </c>
      <c r="E127" s="88">
        <v>46.2</v>
      </c>
      <c r="F127" s="62">
        <v>1</v>
      </c>
      <c r="G127" s="111" t="s">
        <v>190</v>
      </c>
      <c r="H127" s="62" t="s">
        <v>659</v>
      </c>
    </row>
    <row r="128" spans="2:8" s="4" customFormat="1" ht="15.75" customHeight="1" x14ac:dyDescent="0.25">
      <c r="B128" s="151" t="s">
        <v>205</v>
      </c>
      <c r="C128" s="11">
        <v>1</v>
      </c>
      <c r="D128" s="13">
        <v>70</v>
      </c>
      <c r="E128" s="88">
        <v>46.2</v>
      </c>
      <c r="F128" s="62">
        <v>1</v>
      </c>
      <c r="G128" s="111" t="s">
        <v>190</v>
      </c>
      <c r="H128" s="62" t="s">
        <v>659</v>
      </c>
    </row>
    <row r="129" spans="2:8" s="4" customFormat="1" ht="15.75" customHeight="1" x14ac:dyDescent="0.25">
      <c r="B129" s="152" t="s">
        <v>188</v>
      </c>
      <c r="C129" s="70"/>
      <c r="D129" s="72">
        <f>D130</f>
        <v>70</v>
      </c>
      <c r="E129" s="91">
        <f>E130+E131</f>
        <v>92.4</v>
      </c>
      <c r="F129" s="71"/>
      <c r="G129" s="118"/>
      <c r="H129" s="71"/>
    </row>
    <row r="130" spans="2:8" s="4" customFormat="1" ht="15.75" customHeight="1" x14ac:dyDescent="0.25">
      <c r="B130" s="151" t="s">
        <v>206</v>
      </c>
      <c r="C130" s="11">
        <v>1</v>
      </c>
      <c r="D130" s="13">
        <v>70</v>
      </c>
      <c r="E130" s="88">
        <v>46.2</v>
      </c>
      <c r="F130" s="62">
        <v>1</v>
      </c>
      <c r="G130" s="111" t="s">
        <v>190</v>
      </c>
      <c r="H130" s="62" t="s">
        <v>659</v>
      </c>
    </row>
    <row r="131" spans="2:8" s="4" customFormat="1" ht="19.5" customHeight="1" x14ac:dyDescent="0.25">
      <c r="B131" s="151" t="s">
        <v>207</v>
      </c>
      <c r="C131" s="11"/>
      <c r="D131" s="13"/>
      <c r="E131" s="88">
        <v>46.2</v>
      </c>
      <c r="F131" s="62">
        <v>1</v>
      </c>
      <c r="G131" s="111" t="s">
        <v>190</v>
      </c>
      <c r="H131" s="62" t="s">
        <v>659</v>
      </c>
    </row>
    <row r="132" spans="2:8" s="4" customFormat="1" ht="15.75" customHeight="1" x14ac:dyDescent="0.25">
      <c r="B132" s="152" t="s">
        <v>188</v>
      </c>
      <c r="C132" s="70"/>
      <c r="D132" s="72">
        <f>D133+D134+D135</f>
        <v>210</v>
      </c>
      <c r="E132" s="91">
        <f>E133+E134+E135</f>
        <v>138.60000000000002</v>
      </c>
      <c r="F132" s="71"/>
      <c r="G132" s="118"/>
      <c r="H132" s="71"/>
    </row>
    <row r="133" spans="2:8" s="4" customFormat="1" ht="15.75" customHeight="1" x14ac:dyDescent="0.25">
      <c r="B133" s="151" t="s">
        <v>208</v>
      </c>
      <c r="C133" s="11">
        <v>1</v>
      </c>
      <c r="D133" s="13">
        <v>70</v>
      </c>
      <c r="E133" s="88">
        <v>46.2</v>
      </c>
      <c r="F133" s="62">
        <v>1</v>
      </c>
      <c r="G133" s="111" t="s">
        <v>190</v>
      </c>
      <c r="H133" s="62" t="s">
        <v>659</v>
      </c>
    </row>
    <row r="134" spans="2:8" s="4" customFormat="1" ht="15.75" customHeight="1" x14ac:dyDescent="0.25">
      <c r="B134" s="151" t="s">
        <v>209</v>
      </c>
      <c r="C134" s="11">
        <v>1</v>
      </c>
      <c r="D134" s="13">
        <v>70</v>
      </c>
      <c r="E134" s="88">
        <v>46.2</v>
      </c>
      <c r="F134" s="62">
        <v>1</v>
      </c>
      <c r="G134" s="111" t="s">
        <v>190</v>
      </c>
      <c r="H134" s="62" t="s">
        <v>659</v>
      </c>
    </row>
    <row r="135" spans="2:8" s="4" customFormat="1" ht="15.75" customHeight="1" x14ac:dyDescent="0.25">
      <c r="B135" s="151" t="s">
        <v>210</v>
      </c>
      <c r="C135" s="11">
        <v>1</v>
      </c>
      <c r="D135" s="13">
        <v>70</v>
      </c>
      <c r="E135" s="88">
        <v>46.2</v>
      </c>
      <c r="F135" s="62">
        <v>1</v>
      </c>
      <c r="G135" s="111" t="s">
        <v>190</v>
      </c>
      <c r="H135" s="62" t="s">
        <v>659</v>
      </c>
    </row>
    <row r="136" spans="2:8" s="4" customFormat="1" ht="15.75" customHeight="1" x14ac:dyDescent="0.25">
      <c r="B136" s="152" t="s">
        <v>188</v>
      </c>
      <c r="C136" s="70"/>
      <c r="D136" s="72">
        <f>D137+D138</f>
        <v>140</v>
      </c>
      <c r="E136" s="91">
        <f>E137+E138</f>
        <v>92.4</v>
      </c>
      <c r="F136" s="71"/>
      <c r="G136" s="118"/>
      <c r="H136" s="71"/>
    </row>
    <row r="137" spans="2:8" s="4" customFormat="1" ht="15.75" customHeight="1" x14ac:dyDescent="0.25">
      <c r="B137" s="151" t="s">
        <v>211</v>
      </c>
      <c r="C137" s="11">
        <v>1</v>
      </c>
      <c r="D137" s="13">
        <v>70</v>
      </c>
      <c r="E137" s="88">
        <v>46.2</v>
      </c>
      <c r="F137" s="62">
        <v>1</v>
      </c>
      <c r="G137" s="111" t="s">
        <v>190</v>
      </c>
      <c r="H137" s="62" t="s">
        <v>659</v>
      </c>
    </row>
    <row r="138" spans="2:8" s="4" customFormat="1" ht="15.75" customHeight="1" x14ac:dyDescent="0.25">
      <c r="B138" s="151" t="s">
        <v>212</v>
      </c>
      <c r="C138" s="11">
        <v>1</v>
      </c>
      <c r="D138" s="13">
        <v>70</v>
      </c>
      <c r="E138" s="88">
        <v>46.2</v>
      </c>
      <c r="F138" s="62">
        <v>1</v>
      </c>
      <c r="G138" s="111" t="s">
        <v>190</v>
      </c>
      <c r="H138" s="62" t="s">
        <v>659</v>
      </c>
    </row>
    <row r="139" spans="2:8" s="4" customFormat="1" ht="15.75" customHeight="1" x14ac:dyDescent="0.25">
      <c r="B139" s="152" t="s">
        <v>188</v>
      </c>
      <c r="C139" s="70"/>
      <c r="D139" s="72">
        <f>D140+D141</f>
        <v>140</v>
      </c>
      <c r="E139" s="91">
        <f>E140+E141</f>
        <v>92.4</v>
      </c>
      <c r="F139" s="71"/>
      <c r="G139" s="118"/>
      <c r="H139" s="71"/>
    </row>
    <row r="140" spans="2:8" s="4" customFormat="1" ht="15.75" customHeight="1" x14ac:dyDescent="0.25">
      <c r="B140" s="151" t="s">
        <v>213</v>
      </c>
      <c r="C140" s="11">
        <v>1</v>
      </c>
      <c r="D140" s="13">
        <v>70</v>
      </c>
      <c r="E140" s="88">
        <v>46.2</v>
      </c>
      <c r="F140" s="62">
        <v>1</v>
      </c>
      <c r="G140" s="111" t="s">
        <v>190</v>
      </c>
      <c r="H140" s="62" t="s">
        <v>659</v>
      </c>
    </row>
    <row r="141" spans="2:8" s="4" customFormat="1" ht="15.75" customHeight="1" x14ac:dyDescent="0.25">
      <c r="B141" s="151" t="s">
        <v>214</v>
      </c>
      <c r="C141" s="11">
        <v>1</v>
      </c>
      <c r="D141" s="13">
        <v>70</v>
      </c>
      <c r="E141" s="88">
        <v>46.2</v>
      </c>
      <c r="F141" s="62">
        <v>1</v>
      </c>
      <c r="G141" s="111" t="s">
        <v>190</v>
      </c>
      <c r="H141" s="62" t="s">
        <v>659</v>
      </c>
    </row>
    <row r="142" spans="2:8" s="4" customFormat="1" ht="15.75" customHeight="1" x14ac:dyDescent="0.25">
      <c r="B142" s="152" t="s">
        <v>188</v>
      </c>
      <c r="C142" s="70"/>
      <c r="D142" s="72">
        <f>D143+D144</f>
        <v>140</v>
      </c>
      <c r="E142" s="91">
        <f>E143+E144</f>
        <v>92.4</v>
      </c>
      <c r="F142" s="71"/>
      <c r="G142" s="116"/>
      <c r="H142" s="71"/>
    </row>
    <row r="143" spans="2:8" s="4" customFormat="1" ht="15.75" customHeight="1" x14ac:dyDescent="0.25">
      <c r="B143" s="151" t="s">
        <v>215</v>
      </c>
      <c r="C143" s="11">
        <v>1</v>
      </c>
      <c r="D143" s="13">
        <v>70</v>
      </c>
      <c r="E143" s="88">
        <v>46.2</v>
      </c>
      <c r="F143" s="62">
        <v>1</v>
      </c>
      <c r="G143" s="111" t="s">
        <v>190</v>
      </c>
      <c r="H143" s="62" t="s">
        <v>659</v>
      </c>
    </row>
    <row r="144" spans="2:8" s="4" customFormat="1" ht="15.75" customHeight="1" x14ac:dyDescent="0.25">
      <c r="B144" s="151" t="s">
        <v>216</v>
      </c>
      <c r="C144" s="11">
        <v>1</v>
      </c>
      <c r="D144" s="13">
        <v>70</v>
      </c>
      <c r="E144" s="88">
        <v>46.2</v>
      </c>
      <c r="F144" s="62">
        <v>1</v>
      </c>
      <c r="G144" s="111" t="s">
        <v>190</v>
      </c>
      <c r="H144" s="62" t="s">
        <v>659</v>
      </c>
    </row>
    <row r="145" spans="2:8" s="4" customFormat="1" ht="15.75" customHeight="1" x14ac:dyDescent="0.25">
      <c r="B145" s="152" t="s">
        <v>188</v>
      </c>
      <c r="C145" s="70"/>
      <c r="D145" s="72">
        <f>D146+D147</f>
        <v>140</v>
      </c>
      <c r="E145" s="91">
        <f>E146+E147</f>
        <v>92.4</v>
      </c>
      <c r="F145" s="71"/>
      <c r="G145" s="116"/>
      <c r="H145" s="129"/>
    </row>
    <row r="146" spans="2:8" s="4" customFormat="1" ht="15.75" customHeight="1" x14ac:dyDescent="0.25">
      <c r="B146" s="151" t="s">
        <v>217</v>
      </c>
      <c r="C146" s="11">
        <v>1</v>
      </c>
      <c r="D146" s="13">
        <v>70</v>
      </c>
      <c r="E146" s="88">
        <v>46.2</v>
      </c>
      <c r="F146" s="62">
        <v>1</v>
      </c>
      <c r="G146" s="111" t="s">
        <v>190</v>
      </c>
      <c r="H146" s="62" t="s">
        <v>659</v>
      </c>
    </row>
    <row r="147" spans="2:8" s="4" customFormat="1" ht="15.75" customHeight="1" x14ac:dyDescent="0.25">
      <c r="B147" s="151" t="s">
        <v>218</v>
      </c>
      <c r="C147" s="11">
        <v>1</v>
      </c>
      <c r="D147" s="13">
        <v>70</v>
      </c>
      <c r="E147" s="88">
        <v>46.2</v>
      </c>
      <c r="F147" s="62">
        <v>1</v>
      </c>
      <c r="G147" s="111" t="s">
        <v>190</v>
      </c>
      <c r="H147" s="62" t="s">
        <v>659</v>
      </c>
    </row>
    <row r="148" spans="2:8" s="4" customFormat="1" ht="57.75" customHeight="1" x14ac:dyDescent="0.25">
      <c r="B148" s="5" t="s">
        <v>219</v>
      </c>
      <c r="C148" s="52">
        <f>SUM(C149:C174)</f>
        <v>15</v>
      </c>
      <c r="D148" s="43">
        <f t="shared" ref="D148:F148" si="17">D149</f>
        <v>1130</v>
      </c>
      <c r="E148" s="43">
        <f t="shared" si="17"/>
        <v>0</v>
      </c>
      <c r="F148" s="52">
        <f t="shared" si="17"/>
        <v>0</v>
      </c>
      <c r="G148" s="143" t="s">
        <v>886</v>
      </c>
      <c r="H148" s="43"/>
    </row>
    <row r="149" spans="2:8" s="4" customFormat="1" ht="18.75" customHeight="1" x14ac:dyDescent="0.25">
      <c r="B149" s="153"/>
      <c r="C149" s="11">
        <v>1</v>
      </c>
      <c r="D149" s="13">
        <f>D150+D153+D156+D159+D162+D165+D166+D169+D172</f>
        <v>1130</v>
      </c>
      <c r="E149" s="13">
        <f t="shared" ref="E149:F149" si="18">E150+E153+E156+E159+E162+E165+E166+E169+E172</f>
        <v>0</v>
      </c>
      <c r="F149" s="11">
        <f t="shared" si="18"/>
        <v>0</v>
      </c>
      <c r="G149" s="80"/>
      <c r="H149" s="13"/>
    </row>
    <row r="150" spans="2:8" s="4" customFormat="1" ht="15.75" customHeight="1" x14ac:dyDescent="0.25">
      <c r="B150" s="152" t="s">
        <v>188</v>
      </c>
      <c r="C150" s="70"/>
      <c r="D150" s="72">
        <f>D151+D152</f>
        <v>140</v>
      </c>
      <c r="E150" s="72"/>
      <c r="F150" s="70"/>
      <c r="G150" s="78"/>
      <c r="H150" s="72"/>
    </row>
    <row r="151" spans="2:8" s="4" customFormat="1" ht="15.75" customHeight="1" x14ac:dyDescent="0.25">
      <c r="B151" s="151" t="s">
        <v>220</v>
      </c>
      <c r="C151" s="11">
        <v>1</v>
      </c>
      <c r="D151" s="13">
        <v>70</v>
      </c>
      <c r="E151" s="13"/>
      <c r="F151" s="11"/>
      <c r="G151" s="80"/>
      <c r="H151" s="13"/>
    </row>
    <row r="152" spans="2:8" s="4" customFormat="1" ht="15.75" customHeight="1" x14ac:dyDescent="0.25">
      <c r="B152" s="151" t="s">
        <v>221</v>
      </c>
      <c r="C152" s="11">
        <v>1</v>
      </c>
      <c r="D152" s="13">
        <v>70</v>
      </c>
      <c r="E152" s="13"/>
      <c r="F152" s="11"/>
      <c r="G152" s="80"/>
      <c r="H152" s="13"/>
    </row>
    <row r="153" spans="2:8" s="4" customFormat="1" ht="15.75" customHeight="1" x14ac:dyDescent="0.25">
      <c r="B153" s="152" t="s">
        <v>188</v>
      </c>
      <c r="C153" s="70"/>
      <c r="D153" s="72">
        <f>D154+D155</f>
        <v>140</v>
      </c>
      <c r="E153" s="72"/>
      <c r="F153" s="70"/>
      <c r="G153" s="78"/>
      <c r="H153" s="72"/>
    </row>
    <row r="154" spans="2:8" s="4" customFormat="1" ht="15.75" customHeight="1" x14ac:dyDescent="0.25">
      <c r="B154" s="151" t="s">
        <v>222</v>
      </c>
      <c r="C154" s="11">
        <v>1</v>
      </c>
      <c r="D154" s="13">
        <v>70</v>
      </c>
      <c r="E154" s="13"/>
      <c r="F154" s="11"/>
      <c r="G154" s="80"/>
      <c r="H154" s="13"/>
    </row>
    <row r="155" spans="2:8" s="4" customFormat="1" ht="15.75" customHeight="1" x14ac:dyDescent="0.25">
      <c r="B155" s="151" t="s">
        <v>223</v>
      </c>
      <c r="C155" s="11">
        <v>1</v>
      </c>
      <c r="D155" s="13">
        <v>70</v>
      </c>
      <c r="E155" s="13"/>
      <c r="F155" s="11"/>
      <c r="G155" s="80"/>
      <c r="H155" s="13"/>
    </row>
    <row r="156" spans="2:8" s="4" customFormat="1" ht="15.75" customHeight="1" x14ac:dyDescent="0.25">
      <c r="B156" s="152" t="s">
        <v>188</v>
      </c>
      <c r="C156" s="70"/>
      <c r="D156" s="72">
        <f>D157+D158</f>
        <v>140</v>
      </c>
      <c r="E156" s="72"/>
      <c r="F156" s="70"/>
      <c r="G156" s="78"/>
      <c r="H156" s="72"/>
    </row>
    <row r="157" spans="2:8" s="4" customFormat="1" ht="15.75" customHeight="1" x14ac:dyDescent="0.25">
      <c r="B157" s="151" t="s">
        <v>224</v>
      </c>
      <c r="C157" s="11">
        <v>1</v>
      </c>
      <c r="D157" s="13">
        <v>70</v>
      </c>
      <c r="E157" s="13"/>
      <c r="F157" s="11"/>
      <c r="G157" s="80"/>
      <c r="H157" s="13"/>
    </row>
    <row r="158" spans="2:8" s="4" customFormat="1" ht="15.75" customHeight="1" x14ac:dyDescent="0.25">
      <c r="B158" s="151" t="s">
        <v>225</v>
      </c>
      <c r="C158" s="11">
        <v>1</v>
      </c>
      <c r="D158" s="13">
        <v>70</v>
      </c>
      <c r="E158" s="13"/>
      <c r="F158" s="11"/>
      <c r="G158" s="80"/>
      <c r="H158" s="13"/>
    </row>
    <row r="159" spans="2:8" s="4" customFormat="1" ht="15.75" customHeight="1" x14ac:dyDescent="0.25">
      <c r="B159" s="152" t="s">
        <v>188</v>
      </c>
      <c r="C159" s="70"/>
      <c r="D159" s="72">
        <f>D161</f>
        <v>70</v>
      </c>
      <c r="E159" s="72"/>
      <c r="F159" s="70"/>
      <c r="G159" s="78"/>
      <c r="H159" s="72"/>
    </row>
    <row r="160" spans="2:8" s="4" customFormat="1" ht="15.75" hidden="1" customHeight="1" x14ac:dyDescent="0.25">
      <c r="B160" s="151" t="s">
        <v>226</v>
      </c>
      <c r="C160" s="11"/>
      <c r="D160" s="13"/>
      <c r="E160" s="13"/>
      <c r="F160" s="11"/>
      <c r="G160" s="80"/>
      <c r="H160" s="13"/>
    </row>
    <row r="161" spans="2:8" s="4" customFormat="1" ht="15.75" customHeight="1" x14ac:dyDescent="0.25">
      <c r="B161" s="151" t="s">
        <v>227</v>
      </c>
      <c r="C161" s="11">
        <v>1</v>
      </c>
      <c r="D161" s="13">
        <v>70</v>
      </c>
      <c r="E161" s="13"/>
      <c r="F161" s="11"/>
      <c r="G161" s="80"/>
      <c r="H161" s="13"/>
    </row>
    <row r="162" spans="2:8" s="4" customFormat="1" ht="15.75" customHeight="1" x14ac:dyDescent="0.25">
      <c r="B162" s="152" t="s">
        <v>188</v>
      </c>
      <c r="C162" s="70"/>
      <c r="D162" s="72">
        <f>D164</f>
        <v>70</v>
      </c>
      <c r="E162" s="72"/>
      <c r="F162" s="70"/>
      <c r="G162" s="78"/>
      <c r="H162" s="72"/>
    </row>
    <row r="163" spans="2:8" s="4" customFormat="1" ht="15.75" hidden="1" customHeight="1" x14ac:dyDescent="0.25">
      <c r="B163" s="151" t="s">
        <v>228</v>
      </c>
      <c r="C163" s="11"/>
      <c r="D163" s="13"/>
      <c r="E163" s="13"/>
      <c r="F163" s="11"/>
      <c r="G163" s="80"/>
      <c r="H163" s="13"/>
    </row>
    <row r="164" spans="2:8" s="4" customFormat="1" ht="15.75" customHeight="1" x14ac:dyDescent="0.25">
      <c r="B164" s="151" t="s">
        <v>229</v>
      </c>
      <c r="C164" s="11">
        <v>1</v>
      </c>
      <c r="D164" s="13">
        <v>70</v>
      </c>
      <c r="E164" s="13"/>
      <c r="F164" s="11"/>
      <c r="G164" s="80"/>
      <c r="H164" s="13"/>
    </row>
    <row r="165" spans="2:8" s="4" customFormat="1" ht="15.75" customHeight="1" x14ac:dyDescent="0.25">
      <c r="B165" s="30" t="s">
        <v>230</v>
      </c>
      <c r="C165" s="70"/>
      <c r="D165" s="72">
        <v>150</v>
      </c>
      <c r="E165" s="72"/>
      <c r="F165" s="70"/>
      <c r="G165" s="78"/>
      <c r="H165" s="72"/>
    </row>
    <row r="166" spans="2:8" s="4" customFormat="1" ht="15.75" customHeight="1" x14ac:dyDescent="0.25">
      <c r="B166" s="152" t="s">
        <v>188</v>
      </c>
      <c r="C166" s="70"/>
      <c r="D166" s="72">
        <f>D167+D168</f>
        <v>140</v>
      </c>
      <c r="E166" s="72"/>
      <c r="F166" s="70"/>
      <c r="G166" s="78"/>
      <c r="H166" s="72"/>
    </row>
    <row r="167" spans="2:8" s="4" customFormat="1" ht="15.75" customHeight="1" x14ac:dyDescent="0.25">
      <c r="B167" s="151" t="s">
        <v>231</v>
      </c>
      <c r="C167" s="11">
        <v>1</v>
      </c>
      <c r="D167" s="13">
        <v>70</v>
      </c>
      <c r="E167" s="13"/>
      <c r="F167" s="11"/>
      <c r="G167" s="80"/>
      <c r="H167" s="13"/>
    </row>
    <row r="168" spans="2:8" s="4" customFormat="1" ht="15.75" customHeight="1" x14ac:dyDescent="0.25">
      <c r="B168" s="151" t="s">
        <v>232</v>
      </c>
      <c r="C168" s="11">
        <v>1</v>
      </c>
      <c r="D168" s="13">
        <v>70</v>
      </c>
      <c r="E168" s="13"/>
      <c r="F168" s="11"/>
      <c r="G168" s="80"/>
      <c r="H168" s="13"/>
    </row>
    <row r="169" spans="2:8" s="4" customFormat="1" ht="15.75" customHeight="1" x14ac:dyDescent="0.25">
      <c r="B169" s="152" t="s">
        <v>188</v>
      </c>
      <c r="C169" s="70"/>
      <c r="D169" s="72">
        <f>D170+D171</f>
        <v>140</v>
      </c>
      <c r="E169" s="72"/>
      <c r="F169" s="70"/>
      <c r="G169" s="78"/>
      <c r="H169" s="72"/>
    </row>
    <row r="170" spans="2:8" s="4" customFormat="1" ht="15.75" customHeight="1" x14ac:dyDescent="0.25">
      <c r="B170" s="151" t="s">
        <v>233</v>
      </c>
      <c r="C170" s="11">
        <v>1</v>
      </c>
      <c r="D170" s="10">
        <v>70</v>
      </c>
      <c r="E170" s="13"/>
      <c r="F170" s="48"/>
      <c r="G170" s="80"/>
      <c r="H170" s="13"/>
    </row>
    <row r="171" spans="2:8" s="4" customFormat="1" ht="15.75" customHeight="1" x14ac:dyDescent="0.25">
      <c r="B171" s="151" t="s">
        <v>234</v>
      </c>
      <c r="C171" s="11">
        <v>1</v>
      </c>
      <c r="D171" s="10">
        <v>70</v>
      </c>
      <c r="E171" s="13"/>
      <c r="F171" s="48"/>
      <c r="G171" s="80"/>
      <c r="H171" s="13"/>
    </row>
    <row r="172" spans="2:8" s="4" customFormat="1" ht="15.75" customHeight="1" x14ac:dyDescent="0.25">
      <c r="B172" s="152" t="s">
        <v>188</v>
      </c>
      <c r="C172" s="70"/>
      <c r="D172" s="72">
        <f>D173+D174</f>
        <v>140</v>
      </c>
      <c r="E172" s="72"/>
      <c r="F172" s="70"/>
      <c r="G172" s="78"/>
      <c r="H172" s="72"/>
    </row>
    <row r="173" spans="2:8" s="4" customFormat="1" ht="15.75" customHeight="1" x14ac:dyDescent="0.25">
      <c r="B173" s="151" t="s">
        <v>235</v>
      </c>
      <c r="C173" s="11">
        <v>1</v>
      </c>
      <c r="D173" s="10">
        <v>70</v>
      </c>
      <c r="E173" s="13"/>
      <c r="F173" s="48"/>
      <c r="G173" s="80"/>
      <c r="H173" s="13"/>
    </row>
    <row r="174" spans="2:8" s="4" customFormat="1" ht="15.75" customHeight="1" x14ac:dyDescent="0.25">
      <c r="B174" s="151" t="s">
        <v>236</v>
      </c>
      <c r="C174" s="11">
        <v>1</v>
      </c>
      <c r="D174" s="10">
        <v>70</v>
      </c>
      <c r="E174" s="13"/>
      <c r="F174" s="48"/>
      <c r="G174" s="80"/>
      <c r="H174" s="13"/>
    </row>
    <row r="175" spans="2:8" s="4" customFormat="1" ht="38.25" customHeight="1" x14ac:dyDescent="0.25">
      <c r="B175" s="5" t="s">
        <v>237</v>
      </c>
      <c r="C175" s="52">
        <f>C177+C180+C184+C189+C190+C194+C198+C202+C206+C209+C210+C213+C216+C219+C222+C232+C236</f>
        <v>38</v>
      </c>
      <c r="D175" s="43">
        <f>D177+D180+D184+D189+D190+D194+D198+D202+D206+D209+D210+D213+D216+D219+D222+D232+D236</f>
        <v>3540</v>
      </c>
      <c r="E175" s="43">
        <f t="shared" ref="E175:F175" si="19">E177+E180+E184+E189+E190+E194+E198+E202+E206+E209+E210+E213+E216+E219+E222+E232+E236</f>
        <v>3355.3860000000004</v>
      </c>
      <c r="F175" s="52">
        <f t="shared" si="19"/>
        <v>38</v>
      </c>
      <c r="G175" s="105"/>
      <c r="H175" s="43"/>
    </row>
    <row r="176" spans="2:8" s="4" customFormat="1" ht="18.75" customHeight="1" x14ac:dyDescent="0.25">
      <c r="B176" s="153"/>
      <c r="C176" s="73">
        <f t="shared" ref="C176:F176" si="20">C175</f>
        <v>38</v>
      </c>
      <c r="D176" s="74">
        <f t="shared" si="20"/>
        <v>3540</v>
      </c>
      <c r="E176" s="74">
        <f t="shared" si="20"/>
        <v>3355.3860000000004</v>
      </c>
      <c r="F176" s="73">
        <f t="shared" si="20"/>
        <v>38</v>
      </c>
      <c r="G176" s="119"/>
      <c r="H176" s="74"/>
    </row>
    <row r="177" spans="2:8" s="4" customFormat="1" ht="15.75" customHeight="1" x14ac:dyDescent="0.25">
      <c r="B177" s="152" t="s">
        <v>188</v>
      </c>
      <c r="C177" s="70">
        <v>2</v>
      </c>
      <c r="D177" s="72">
        <f>D178+D179</f>
        <v>140</v>
      </c>
      <c r="E177" s="72">
        <f t="shared" ref="E177:F177" si="21">E178+E179</f>
        <v>125.38500000000001</v>
      </c>
      <c r="F177" s="70">
        <f t="shared" si="21"/>
        <v>2</v>
      </c>
      <c r="G177" s="78"/>
      <c r="H177" s="72"/>
    </row>
    <row r="178" spans="2:8" s="4" customFormat="1" ht="31.5" customHeight="1" x14ac:dyDescent="0.25">
      <c r="B178" s="154" t="s">
        <v>238</v>
      </c>
      <c r="C178" s="11"/>
      <c r="D178" s="13">
        <v>70</v>
      </c>
      <c r="E178" s="13">
        <v>62.692500000000003</v>
      </c>
      <c r="F178" s="11">
        <v>1</v>
      </c>
      <c r="G178" s="12" t="s">
        <v>239</v>
      </c>
      <c r="H178" s="13" t="s">
        <v>891</v>
      </c>
    </row>
    <row r="179" spans="2:8" s="4" customFormat="1" ht="31.5" customHeight="1" x14ac:dyDescent="0.25">
      <c r="B179" s="154" t="s">
        <v>240</v>
      </c>
      <c r="C179" s="11"/>
      <c r="D179" s="13">
        <v>70</v>
      </c>
      <c r="E179" s="13">
        <v>62.692500000000003</v>
      </c>
      <c r="F179" s="11">
        <v>1</v>
      </c>
      <c r="G179" s="12" t="s">
        <v>239</v>
      </c>
      <c r="H179" s="13" t="s">
        <v>891</v>
      </c>
    </row>
    <row r="180" spans="2:8" s="4" customFormat="1" ht="15.75" customHeight="1" x14ac:dyDescent="0.25">
      <c r="B180" s="152" t="s">
        <v>188</v>
      </c>
      <c r="C180" s="70">
        <v>3</v>
      </c>
      <c r="D180" s="72">
        <f>D181+D182+D183</f>
        <v>210</v>
      </c>
      <c r="E180" s="72">
        <f t="shared" ref="E180:F180" si="22">E181+E182+E183</f>
        <v>188.07750000000001</v>
      </c>
      <c r="F180" s="70">
        <f t="shared" si="22"/>
        <v>3</v>
      </c>
      <c r="G180" s="78"/>
      <c r="H180" s="72"/>
    </row>
    <row r="181" spans="2:8" s="4" customFormat="1" ht="31.5" customHeight="1" x14ac:dyDescent="0.25">
      <c r="B181" s="154" t="s">
        <v>241</v>
      </c>
      <c r="C181" s="11"/>
      <c r="D181" s="13">
        <v>70</v>
      </c>
      <c r="E181" s="13">
        <v>62.692500000000003</v>
      </c>
      <c r="F181" s="11">
        <v>1</v>
      </c>
      <c r="G181" s="12" t="s">
        <v>239</v>
      </c>
      <c r="H181" s="13" t="s">
        <v>891</v>
      </c>
    </row>
    <row r="182" spans="2:8" s="4" customFormat="1" ht="31.5" customHeight="1" x14ac:dyDescent="0.25">
      <c r="B182" s="154" t="s">
        <v>242</v>
      </c>
      <c r="C182" s="11"/>
      <c r="D182" s="13">
        <v>70</v>
      </c>
      <c r="E182" s="13">
        <v>62.692500000000003</v>
      </c>
      <c r="F182" s="11">
        <v>1</v>
      </c>
      <c r="G182" s="12" t="s">
        <v>239</v>
      </c>
      <c r="H182" s="13" t="s">
        <v>891</v>
      </c>
    </row>
    <row r="183" spans="2:8" s="4" customFormat="1" ht="31.5" customHeight="1" x14ac:dyDescent="0.25">
      <c r="B183" s="154" t="s">
        <v>243</v>
      </c>
      <c r="C183" s="11"/>
      <c r="D183" s="13">
        <v>70</v>
      </c>
      <c r="E183" s="13">
        <v>62.692500000000003</v>
      </c>
      <c r="F183" s="11">
        <v>1</v>
      </c>
      <c r="G183" s="12" t="s">
        <v>239</v>
      </c>
      <c r="H183" s="13" t="s">
        <v>891</v>
      </c>
    </row>
    <row r="184" spans="2:8" s="4" customFormat="1" ht="15.75" customHeight="1" x14ac:dyDescent="0.25">
      <c r="B184" s="152" t="s">
        <v>188</v>
      </c>
      <c r="C184" s="70">
        <v>4</v>
      </c>
      <c r="D184" s="72">
        <f>D185+D186+D187+D188</f>
        <v>360</v>
      </c>
      <c r="E184" s="72">
        <f t="shared" ref="E184:F184" si="23">E185+E186+E187+E188</f>
        <v>339.23099999999999</v>
      </c>
      <c r="F184" s="70">
        <f t="shared" si="23"/>
        <v>4</v>
      </c>
      <c r="G184" s="78"/>
      <c r="H184" s="72"/>
    </row>
    <row r="185" spans="2:8" s="4" customFormat="1" ht="31.5" customHeight="1" x14ac:dyDescent="0.25">
      <c r="B185" s="154" t="s">
        <v>244</v>
      </c>
      <c r="C185" s="11"/>
      <c r="D185" s="13">
        <v>70</v>
      </c>
      <c r="E185" s="13">
        <v>62.692500000000003</v>
      </c>
      <c r="F185" s="11">
        <v>1</v>
      </c>
      <c r="G185" s="12" t="s">
        <v>239</v>
      </c>
      <c r="H185" s="13" t="s">
        <v>891</v>
      </c>
    </row>
    <row r="186" spans="2:8" s="4" customFormat="1" ht="31.5" customHeight="1" x14ac:dyDescent="0.25">
      <c r="B186" s="154" t="s">
        <v>245</v>
      </c>
      <c r="C186" s="11"/>
      <c r="D186" s="13">
        <v>150</v>
      </c>
      <c r="E186" s="13">
        <v>151.15350000000001</v>
      </c>
      <c r="F186" s="11">
        <v>1</v>
      </c>
      <c r="G186" s="109" t="s">
        <v>246</v>
      </c>
      <c r="H186" s="13" t="s">
        <v>891</v>
      </c>
    </row>
    <row r="187" spans="2:8" s="4" customFormat="1" ht="31.5" customHeight="1" x14ac:dyDescent="0.25">
      <c r="B187" s="154" t="s">
        <v>247</v>
      </c>
      <c r="C187" s="11"/>
      <c r="D187" s="13">
        <v>70</v>
      </c>
      <c r="E187" s="13">
        <v>62.692500000000003</v>
      </c>
      <c r="F187" s="11">
        <v>1</v>
      </c>
      <c r="G187" s="12" t="s">
        <v>239</v>
      </c>
      <c r="H187" s="13" t="s">
        <v>891</v>
      </c>
    </row>
    <row r="188" spans="2:8" s="4" customFormat="1" ht="31.5" customHeight="1" x14ac:dyDescent="0.25">
      <c r="B188" s="154" t="s">
        <v>248</v>
      </c>
      <c r="C188" s="11"/>
      <c r="D188" s="13">
        <v>70</v>
      </c>
      <c r="E188" s="13">
        <v>62.692500000000003</v>
      </c>
      <c r="F188" s="11">
        <v>1</v>
      </c>
      <c r="G188" s="12" t="s">
        <v>239</v>
      </c>
      <c r="H188" s="13" t="s">
        <v>891</v>
      </c>
    </row>
    <row r="189" spans="2:8" s="4" customFormat="1" ht="31.5" customHeight="1" x14ac:dyDescent="0.25">
      <c r="B189" s="31" t="s">
        <v>249</v>
      </c>
      <c r="C189" s="70">
        <v>1</v>
      </c>
      <c r="D189" s="72">
        <v>150</v>
      </c>
      <c r="E189" s="72">
        <v>151.15350000000001</v>
      </c>
      <c r="F189" s="72">
        <v>1</v>
      </c>
      <c r="G189" s="78" t="s">
        <v>246</v>
      </c>
      <c r="H189" s="72" t="s">
        <v>892</v>
      </c>
    </row>
    <row r="190" spans="2:8" s="4" customFormat="1" ht="15.75" customHeight="1" x14ac:dyDescent="0.25">
      <c r="B190" s="152" t="s">
        <v>188</v>
      </c>
      <c r="C190" s="70">
        <v>3</v>
      </c>
      <c r="D190" s="72">
        <f>D191+D192+D193</f>
        <v>290</v>
      </c>
      <c r="E190" s="72">
        <f t="shared" ref="E190:F190" si="24">E191+E192+E193</f>
        <v>276.5385</v>
      </c>
      <c r="F190" s="70">
        <f t="shared" si="24"/>
        <v>3</v>
      </c>
      <c r="G190" s="78"/>
      <c r="H190" s="72"/>
    </row>
    <row r="191" spans="2:8" s="4" customFormat="1" ht="30" customHeight="1" x14ac:dyDescent="0.25">
      <c r="B191" s="154" t="s">
        <v>250</v>
      </c>
      <c r="C191" s="11"/>
      <c r="D191" s="13">
        <v>70</v>
      </c>
      <c r="E191" s="13">
        <v>62.692500000000003</v>
      </c>
      <c r="F191" s="11">
        <v>1</v>
      </c>
      <c r="G191" s="12" t="s">
        <v>239</v>
      </c>
      <c r="H191" s="13" t="s">
        <v>891</v>
      </c>
    </row>
    <row r="192" spans="2:8" s="4" customFormat="1" ht="30" customHeight="1" x14ac:dyDescent="0.25">
      <c r="B192" s="154" t="s">
        <v>251</v>
      </c>
      <c r="C192" s="11"/>
      <c r="D192" s="13">
        <v>70</v>
      </c>
      <c r="E192" s="13">
        <v>62.692500000000003</v>
      </c>
      <c r="F192" s="11">
        <v>1</v>
      </c>
      <c r="G192" s="12" t="s">
        <v>239</v>
      </c>
      <c r="H192" s="13" t="s">
        <v>891</v>
      </c>
    </row>
    <row r="193" spans="2:8" s="4" customFormat="1" ht="15.75" customHeight="1" x14ac:dyDescent="0.25">
      <c r="B193" s="154" t="s">
        <v>252</v>
      </c>
      <c r="C193" s="11"/>
      <c r="D193" s="13">
        <v>150</v>
      </c>
      <c r="E193" s="13">
        <v>151.15350000000001</v>
      </c>
      <c r="F193" s="11">
        <v>1</v>
      </c>
      <c r="G193" s="109" t="s">
        <v>246</v>
      </c>
      <c r="H193" s="92" t="s">
        <v>892</v>
      </c>
    </row>
    <row r="194" spans="2:8" s="4" customFormat="1" ht="15.75" customHeight="1" x14ac:dyDescent="0.25">
      <c r="B194" s="152" t="s">
        <v>188</v>
      </c>
      <c r="C194" s="70">
        <v>3</v>
      </c>
      <c r="D194" s="72">
        <f>D195+D196+D197</f>
        <v>290</v>
      </c>
      <c r="E194" s="72">
        <f t="shared" ref="E194:F194" si="25">E195+E196+E197</f>
        <v>276.5385</v>
      </c>
      <c r="F194" s="70">
        <f t="shared" si="25"/>
        <v>3</v>
      </c>
      <c r="G194" s="78"/>
      <c r="H194" s="72"/>
    </row>
    <row r="195" spans="2:8" s="4" customFormat="1" ht="31.5" customHeight="1" x14ac:dyDescent="0.25">
      <c r="B195" s="154" t="s">
        <v>253</v>
      </c>
      <c r="C195" s="11"/>
      <c r="D195" s="13">
        <v>150</v>
      </c>
      <c r="E195" s="13">
        <v>151.15350000000001</v>
      </c>
      <c r="F195" s="11">
        <v>1</v>
      </c>
      <c r="G195" s="109" t="s">
        <v>246</v>
      </c>
      <c r="H195" s="92" t="s">
        <v>892</v>
      </c>
    </row>
    <row r="196" spans="2:8" s="4" customFormat="1" ht="19.5" customHeight="1" x14ac:dyDescent="0.25">
      <c r="B196" s="154" t="s">
        <v>254</v>
      </c>
      <c r="C196" s="11"/>
      <c r="D196" s="13">
        <v>70</v>
      </c>
      <c r="E196" s="13">
        <v>62.692500000000003</v>
      </c>
      <c r="F196" s="11">
        <v>1</v>
      </c>
      <c r="G196" s="12" t="s">
        <v>239</v>
      </c>
      <c r="H196" s="13" t="s">
        <v>891</v>
      </c>
    </row>
    <row r="197" spans="2:8" s="4" customFormat="1" ht="31.5" customHeight="1" x14ac:dyDescent="0.25">
      <c r="B197" s="154" t="s">
        <v>255</v>
      </c>
      <c r="C197" s="11"/>
      <c r="D197" s="13">
        <v>70</v>
      </c>
      <c r="E197" s="13">
        <v>62.692500000000003</v>
      </c>
      <c r="F197" s="11">
        <v>1</v>
      </c>
      <c r="G197" s="12" t="s">
        <v>239</v>
      </c>
      <c r="H197" s="13" t="s">
        <v>891</v>
      </c>
    </row>
    <row r="198" spans="2:8" s="4" customFormat="1" ht="15.75" customHeight="1" x14ac:dyDescent="0.25">
      <c r="B198" s="152" t="s">
        <v>188</v>
      </c>
      <c r="C198" s="70">
        <v>3</v>
      </c>
      <c r="D198" s="72">
        <f>D199+D200+D201</f>
        <v>210</v>
      </c>
      <c r="E198" s="72">
        <f t="shared" ref="E198:F198" si="26">E199+E200+E201</f>
        <v>188.07750000000001</v>
      </c>
      <c r="F198" s="70">
        <f t="shared" si="26"/>
        <v>3</v>
      </c>
      <c r="G198" s="78"/>
      <c r="H198" s="72"/>
    </row>
    <row r="199" spans="2:8" s="4" customFormat="1" ht="31.5" customHeight="1" x14ac:dyDescent="0.25">
      <c r="B199" s="154" t="s">
        <v>256</v>
      </c>
      <c r="C199" s="11"/>
      <c r="D199" s="13">
        <v>70</v>
      </c>
      <c r="E199" s="13">
        <v>62.692500000000003</v>
      </c>
      <c r="F199" s="11">
        <v>1</v>
      </c>
      <c r="G199" s="12" t="s">
        <v>239</v>
      </c>
      <c r="H199" s="13" t="s">
        <v>891</v>
      </c>
    </row>
    <row r="200" spans="2:8" s="4" customFormat="1" ht="31.5" customHeight="1" x14ac:dyDescent="0.25">
      <c r="B200" s="154" t="s">
        <v>257</v>
      </c>
      <c r="C200" s="11"/>
      <c r="D200" s="13">
        <v>70</v>
      </c>
      <c r="E200" s="13">
        <v>62.692500000000003</v>
      </c>
      <c r="F200" s="11">
        <v>1</v>
      </c>
      <c r="G200" s="12" t="s">
        <v>239</v>
      </c>
      <c r="H200" s="13" t="s">
        <v>891</v>
      </c>
    </row>
    <row r="201" spans="2:8" s="4" customFormat="1" ht="31.5" customHeight="1" x14ac:dyDescent="0.25">
      <c r="B201" s="154" t="s">
        <v>258</v>
      </c>
      <c r="C201" s="11"/>
      <c r="D201" s="13">
        <v>70</v>
      </c>
      <c r="E201" s="13">
        <v>62.692500000000003</v>
      </c>
      <c r="F201" s="11">
        <v>1</v>
      </c>
      <c r="G201" s="12" t="s">
        <v>239</v>
      </c>
      <c r="H201" s="13" t="s">
        <v>891</v>
      </c>
    </row>
    <row r="202" spans="2:8" s="4" customFormat="1" ht="15.75" customHeight="1" x14ac:dyDescent="0.25">
      <c r="B202" s="152" t="s">
        <v>188</v>
      </c>
      <c r="C202" s="70">
        <v>3</v>
      </c>
      <c r="D202" s="72">
        <f>D203+D204+D205</f>
        <v>210</v>
      </c>
      <c r="E202" s="72">
        <f t="shared" ref="E202:F202" si="27">E203+E204+E205</f>
        <v>188.07750000000001</v>
      </c>
      <c r="F202" s="70">
        <f t="shared" si="27"/>
        <v>3</v>
      </c>
      <c r="G202" s="78"/>
      <c r="H202" s="72"/>
    </row>
    <row r="203" spans="2:8" s="4" customFormat="1" ht="23.25" customHeight="1" x14ac:dyDescent="0.25">
      <c r="B203" s="154" t="s">
        <v>259</v>
      </c>
      <c r="C203" s="11"/>
      <c r="D203" s="13">
        <v>70</v>
      </c>
      <c r="E203" s="13">
        <v>62.692500000000003</v>
      </c>
      <c r="F203" s="11">
        <v>1</v>
      </c>
      <c r="G203" s="12" t="s">
        <v>239</v>
      </c>
      <c r="H203" s="13" t="s">
        <v>891</v>
      </c>
    </row>
    <row r="204" spans="2:8" s="4" customFormat="1" ht="21" customHeight="1" x14ac:dyDescent="0.25">
      <c r="B204" s="154" t="s">
        <v>260</v>
      </c>
      <c r="C204" s="11"/>
      <c r="D204" s="13">
        <v>70</v>
      </c>
      <c r="E204" s="13">
        <v>62.692500000000003</v>
      </c>
      <c r="F204" s="11">
        <v>1</v>
      </c>
      <c r="G204" s="12" t="s">
        <v>239</v>
      </c>
      <c r="H204" s="13" t="s">
        <v>891</v>
      </c>
    </row>
    <row r="205" spans="2:8" s="4" customFormat="1" ht="19.5" customHeight="1" x14ac:dyDescent="0.25">
      <c r="B205" s="154" t="s">
        <v>261</v>
      </c>
      <c r="C205" s="11"/>
      <c r="D205" s="13">
        <v>70</v>
      </c>
      <c r="E205" s="13">
        <v>62.692500000000003</v>
      </c>
      <c r="F205" s="11">
        <v>1</v>
      </c>
      <c r="G205" s="12" t="s">
        <v>239</v>
      </c>
      <c r="H205" s="13" t="s">
        <v>891</v>
      </c>
    </row>
    <row r="206" spans="2:8" s="4" customFormat="1" ht="15.75" customHeight="1" x14ac:dyDescent="0.25">
      <c r="B206" s="152" t="s">
        <v>188</v>
      </c>
      <c r="C206" s="70">
        <v>2</v>
      </c>
      <c r="D206" s="72">
        <f>D207+D208</f>
        <v>140</v>
      </c>
      <c r="E206" s="72">
        <f t="shared" ref="E206:F206" si="28">E207+E208</f>
        <v>125.38500000000001</v>
      </c>
      <c r="F206" s="70">
        <f t="shared" si="28"/>
        <v>2</v>
      </c>
      <c r="G206" s="78"/>
      <c r="H206" s="72"/>
    </row>
    <row r="207" spans="2:8" s="4" customFormat="1" ht="18" customHeight="1" x14ac:dyDescent="0.25">
      <c r="B207" s="154" t="s">
        <v>262</v>
      </c>
      <c r="C207" s="11"/>
      <c r="D207" s="13">
        <v>70</v>
      </c>
      <c r="E207" s="13">
        <v>62.692500000000003</v>
      </c>
      <c r="F207" s="11">
        <v>1</v>
      </c>
      <c r="G207" s="12" t="s">
        <v>239</v>
      </c>
      <c r="H207" s="13" t="s">
        <v>891</v>
      </c>
    </row>
    <row r="208" spans="2:8" s="4" customFormat="1" ht="19.5" customHeight="1" x14ac:dyDescent="0.25">
      <c r="B208" s="154" t="s">
        <v>263</v>
      </c>
      <c r="C208" s="11"/>
      <c r="D208" s="13">
        <v>70</v>
      </c>
      <c r="E208" s="13">
        <v>62.692500000000003</v>
      </c>
      <c r="F208" s="11">
        <v>1</v>
      </c>
      <c r="G208" s="12" t="s">
        <v>239</v>
      </c>
      <c r="H208" s="13" t="s">
        <v>891</v>
      </c>
    </row>
    <row r="209" spans="2:8" s="4" customFormat="1" ht="29.25" customHeight="1" x14ac:dyDescent="0.25">
      <c r="B209" s="152" t="s">
        <v>264</v>
      </c>
      <c r="C209" s="70">
        <v>1</v>
      </c>
      <c r="D209" s="72">
        <v>70</v>
      </c>
      <c r="E209" s="72">
        <v>62.692500000000003</v>
      </c>
      <c r="F209" s="72">
        <v>1</v>
      </c>
      <c r="G209" s="78" t="s">
        <v>239</v>
      </c>
      <c r="H209" s="72" t="s">
        <v>891</v>
      </c>
    </row>
    <row r="210" spans="2:8" s="4" customFormat="1" ht="19.5" customHeight="1" x14ac:dyDescent="0.25">
      <c r="B210" s="152" t="s">
        <v>188</v>
      </c>
      <c r="C210" s="70">
        <v>2</v>
      </c>
      <c r="D210" s="72">
        <f>D211+D212</f>
        <v>220</v>
      </c>
      <c r="E210" s="72">
        <f t="shared" ref="E210:F210" si="29">E211+E212</f>
        <v>213.846</v>
      </c>
      <c r="F210" s="70">
        <f t="shared" si="29"/>
        <v>2</v>
      </c>
      <c r="G210" s="78"/>
      <c r="H210" s="72"/>
    </row>
    <row r="211" spans="2:8" s="4" customFormat="1" ht="31.5" customHeight="1" x14ac:dyDescent="0.25">
      <c r="B211" s="154" t="s">
        <v>265</v>
      </c>
      <c r="C211" s="11"/>
      <c r="D211" s="13">
        <v>150</v>
      </c>
      <c r="E211" s="13">
        <v>151.15350000000001</v>
      </c>
      <c r="F211" s="11">
        <v>1</v>
      </c>
      <c r="G211" s="109" t="s">
        <v>246</v>
      </c>
      <c r="H211" s="92" t="s">
        <v>892</v>
      </c>
    </row>
    <row r="212" spans="2:8" s="4" customFormat="1" ht="19.5" customHeight="1" x14ac:dyDescent="0.25">
      <c r="B212" s="154" t="s">
        <v>266</v>
      </c>
      <c r="C212" s="11"/>
      <c r="D212" s="13">
        <v>70</v>
      </c>
      <c r="E212" s="13">
        <v>62.692500000000003</v>
      </c>
      <c r="F212" s="11">
        <v>1</v>
      </c>
      <c r="G212" s="12" t="s">
        <v>239</v>
      </c>
      <c r="H212" s="13" t="s">
        <v>891</v>
      </c>
    </row>
    <row r="213" spans="2:8" s="4" customFormat="1" ht="15.75" customHeight="1" x14ac:dyDescent="0.25">
      <c r="B213" s="152" t="s">
        <v>188</v>
      </c>
      <c r="C213" s="70">
        <v>2</v>
      </c>
      <c r="D213" s="72">
        <f>D214+D215</f>
        <v>220</v>
      </c>
      <c r="E213" s="72">
        <f t="shared" ref="E213:F213" si="30">E214+E215</f>
        <v>213.846</v>
      </c>
      <c r="F213" s="70">
        <f t="shared" si="30"/>
        <v>2</v>
      </c>
      <c r="G213" s="78"/>
      <c r="H213" s="72"/>
    </row>
    <row r="214" spans="2:8" s="4" customFormat="1" ht="15.75" customHeight="1" x14ac:dyDescent="0.25">
      <c r="B214" s="154" t="s">
        <v>267</v>
      </c>
      <c r="C214" s="11"/>
      <c r="D214" s="13">
        <v>150</v>
      </c>
      <c r="E214" s="13">
        <v>151.15350000000001</v>
      </c>
      <c r="F214" s="11">
        <v>1</v>
      </c>
      <c r="G214" s="109" t="s">
        <v>246</v>
      </c>
      <c r="H214" s="92" t="s">
        <v>892</v>
      </c>
    </row>
    <row r="215" spans="2:8" s="4" customFormat="1" ht="15.75" customHeight="1" x14ac:dyDescent="0.25">
      <c r="B215" s="154" t="s">
        <v>268</v>
      </c>
      <c r="C215" s="11"/>
      <c r="D215" s="13">
        <v>70</v>
      </c>
      <c r="E215" s="13">
        <v>62.692500000000003</v>
      </c>
      <c r="F215" s="11">
        <v>1</v>
      </c>
      <c r="G215" s="12" t="s">
        <v>239</v>
      </c>
      <c r="H215" s="13" t="s">
        <v>891</v>
      </c>
    </row>
    <row r="216" spans="2:8" s="4" customFormat="1" ht="15.75" customHeight="1" x14ac:dyDescent="0.25">
      <c r="B216" s="152" t="s">
        <v>188</v>
      </c>
      <c r="C216" s="70">
        <v>2</v>
      </c>
      <c r="D216" s="72">
        <f>D217+D218</f>
        <v>220</v>
      </c>
      <c r="E216" s="72">
        <f t="shared" ref="E216:F216" si="31">E217+E218</f>
        <v>213.846</v>
      </c>
      <c r="F216" s="70">
        <f t="shared" si="31"/>
        <v>2</v>
      </c>
      <c r="G216" s="78"/>
      <c r="H216" s="72"/>
    </row>
    <row r="217" spans="2:8" s="4" customFormat="1" ht="15.75" customHeight="1" x14ac:dyDescent="0.25">
      <c r="B217" s="154" t="s">
        <v>269</v>
      </c>
      <c r="C217" s="11"/>
      <c r="D217" s="13">
        <v>150</v>
      </c>
      <c r="E217" s="13">
        <v>151.15350000000001</v>
      </c>
      <c r="F217" s="11">
        <v>1</v>
      </c>
      <c r="G217" s="109" t="s">
        <v>246</v>
      </c>
      <c r="H217" s="92" t="s">
        <v>892</v>
      </c>
    </row>
    <row r="218" spans="2:8" s="4" customFormat="1" ht="31.5" customHeight="1" x14ac:dyDescent="0.25">
      <c r="B218" s="154" t="s">
        <v>270</v>
      </c>
      <c r="C218" s="11"/>
      <c r="D218" s="13">
        <v>70</v>
      </c>
      <c r="E218" s="13">
        <v>62.692500000000003</v>
      </c>
      <c r="F218" s="11">
        <v>1</v>
      </c>
      <c r="G218" s="12" t="s">
        <v>239</v>
      </c>
      <c r="H218" s="13" t="s">
        <v>891</v>
      </c>
    </row>
    <row r="219" spans="2:8" s="4" customFormat="1" ht="15.75" customHeight="1" x14ac:dyDescent="0.25">
      <c r="B219" s="152" t="s">
        <v>188</v>
      </c>
      <c r="C219" s="70">
        <v>2</v>
      </c>
      <c r="D219" s="72">
        <f>D220+D221</f>
        <v>300</v>
      </c>
      <c r="E219" s="72">
        <f t="shared" ref="E219:F219" si="32">E220+E221</f>
        <v>302.30700000000002</v>
      </c>
      <c r="F219" s="70">
        <f t="shared" si="32"/>
        <v>2</v>
      </c>
      <c r="G219" s="78"/>
      <c r="H219" s="72"/>
    </row>
    <row r="220" spans="2:8" s="4" customFormat="1" ht="24.75" customHeight="1" x14ac:dyDescent="0.25">
      <c r="B220" s="154" t="s">
        <v>271</v>
      </c>
      <c r="C220" s="11"/>
      <c r="D220" s="13">
        <v>150</v>
      </c>
      <c r="E220" s="13">
        <v>151.15350000000001</v>
      </c>
      <c r="F220" s="11">
        <v>1</v>
      </c>
      <c r="G220" s="109" t="s">
        <v>246</v>
      </c>
      <c r="H220" s="92" t="s">
        <v>892</v>
      </c>
    </row>
    <row r="221" spans="2:8" s="4" customFormat="1" ht="15.75" customHeight="1" x14ac:dyDescent="0.25">
      <c r="B221" s="154" t="s">
        <v>272</v>
      </c>
      <c r="C221" s="11"/>
      <c r="D221" s="13">
        <v>150</v>
      </c>
      <c r="E221" s="13">
        <v>151.15350000000001</v>
      </c>
      <c r="F221" s="11">
        <v>1</v>
      </c>
      <c r="G221" s="109" t="s">
        <v>246</v>
      </c>
      <c r="H221" s="92" t="s">
        <v>892</v>
      </c>
    </row>
    <row r="222" spans="2:8" s="4" customFormat="1" ht="15.75" customHeight="1" x14ac:dyDescent="0.25">
      <c r="B222" s="152" t="s">
        <v>188</v>
      </c>
      <c r="C222" s="70">
        <v>2</v>
      </c>
      <c r="D222" s="72">
        <f>D223+D224</f>
        <v>300</v>
      </c>
      <c r="E222" s="72">
        <f t="shared" ref="E222:F222" si="33">E223+E224</f>
        <v>302.30700000000002</v>
      </c>
      <c r="F222" s="70">
        <f t="shared" si="33"/>
        <v>2</v>
      </c>
      <c r="G222" s="78"/>
      <c r="H222" s="72"/>
    </row>
    <row r="223" spans="2:8" s="4" customFormat="1" ht="29.25" customHeight="1" x14ac:dyDescent="0.25">
      <c r="B223" s="154" t="s">
        <v>273</v>
      </c>
      <c r="C223" s="11"/>
      <c r="D223" s="13">
        <v>150</v>
      </c>
      <c r="E223" s="13">
        <v>151.15350000000001</v>
      </c>
      <c r="F223" s="11">
        <v>1</v>
      </c>
      <c r="G223" s="109" t="s">
        <v>246</v>
      </c>
      <c r="H223" s="92" t="s">
        <v>892</v>
      </c>
    </row>
    <row r="224" spans="2:8" s="4" customFormat="1" ht="15.75" customHeight="1" x14ac:dyDescent="0.25">
      <c r="B224" s="154" t="s">
        <v>274</v>
      </c>
      <c r="C224" s="11"/>
      <c r="D224" s="13">
        <v>150</v>
      </c>
      <c r="E224" s="13">
        <v>151.15350000000001</v>
      </c>
      <c r="F224" s="11">
        <v>1</v>
      </c>
      <c r="G224" s="109" t="s">
        <v>246</v>
      </c>
      <c r="H224" s="92" t="s">
        <v>892</v>
      </c>
    </row>
    <row r="225" spans="2:8" s="4" customFormat="1" ht="15.75" hidden="1" customHeight="1" x14ac:dyDescent="0.25">
      <c r="B225" s="152" t="s">
        <v>188</v>
      </c>
      <c r="C225" s="70"/>
      <c r="D225" s="72"/>
      <c r="E225" s="72">
        <v>0</v>
      </c>
      <c r="F225" s="70"/>
      <c r="G225" s="78"/>
      <c r="H225" s="72"/>
    </row>
    <row r="226" spans="2:8" s="4" customFormat="1" ht="31.5" hidden="1" customHeight="1" x14ac:dyDescent="0.25">
      <c r="B226" s="154" t="s">
        <v>275</v>
      </c>
      <c r="C226" s="11"/>
      <c r="D226" s="13"/>
      <c r="E226" s="13">
        <v>0</v>
      </c>
      <c r="F226" s="11"/>
      <c r="G226" s="80"/>
      <c r="H226" s="13"/>
    </row>
    <row r="227" spans="2:8" s="4" customFormat="1" ht="31.5" hidden="1" customHeight="1" x14ac:dyDescent="0.25">
      <c r="B227" s="154" t="s">
        <v>276</v>
      </c>
      <c r="C227" s="11"/>
      <c r="D227" s="13"/>
      <c r="E227" s="13">
        <v>0</v>
      </c>
      <c r="F227" s="11"/>
      <c r="G227" s="80"/>
      <c r="H227" s="13"/>
    </row>
    <row r="228" spans="2:8" s="4" customFormat="1" ht="15.75" hidden="1" customHeight="1" x14ac:dyDescent="0.25">
      <c r="B228" s="152" t="s">
        <v>188</v>
      </c>
      <c r="C228" s="70"/>
      <c r="D228" s="72"/>
      <c r="E228" s="72">
        <v>0</v>
      </c>
      <c r="F228" s="70"/>
      <c r="G228" s="78"/>
      <c r="H228" s="72"/>
    </row>
    <row r="229" spans="2:8" s="4" customFormat="1" ht="31.5" hidden="1" customHeight="1" x14ac:dyDescent="0.25">
      <c r="B229" s="154" t="s">
        <v>277</v>
      </c>
      <c r="C229" s="11"/>
      <c r="D229" s="13"/>
      <c r="E229" s="13">
        <v>0</v>
      </c>
      <c r="F229" s="11"/>
      <c r="G229" s="80"/>
      <c r="H229" s="13"/>
    </row>
    <row r="230" spans="2:8" s="4" customFormat="1" ht="29.25" hidden="1" customHeight="1" x14ac:dyDescent="0.25">
      <c r="B230" s="154" t="s">
        <v>278</v>
      </c>
      <c r="C230" s="11"/>
      <c r="D230" s="13"/>
      <c r="E230" s="13">
        <v>0</v>
      </c>
      <c r="F230" s="11"/>
      <c r="G230" s="80"/>
      <c r="H230" s="13"/>
    </row>
    <row r="231" spans="2:8" s="4" customFormat="1" ht="31.5" hidden="1" customHeight="1" x14ac:dyDescent="0.25">
      <c r="B231" s="154" t="s">
        <v>279</v>
      </c>
      <c r="C231" s="11"/>
      <c r="D231" s="13"/>
      <c r="E231" s="13">
        <v>0</v>
      </c>
      <c r="F231" s="11"/>
      <c r="G231" s="80"/>
      <c r="H231" s="13"/>
    </row>
    <row r="232" spans="2:8" s="4" customFormat="1" ht="15.75" customHeight="1" x14ac:dyDescent="0.25">
      <c r="B232" s="152" t="s">
        <v>188</v>
      </c>
      <c r="C232" s="70">
        <v>2</v>
      </c>
      <c r="D232" s="72">
        <f>D234+D235</f>
        <v>140</v>
      </c>
      <c r="E232" s="72">
        <f t="shared" ref="E232:F232" si="34">E234+E235</f>
        <v>125.38500000000001</v>
      </c>
      <c r="F232" s="70">
        <f t="shared" si="34"/>
        <v>2</v>
      </c>
      <c r="G232" s="78"/>
      <c r="H232" s="72"/>
    </row>
    <row r="233" spans="2:8" s="4" customFormat="1" ht="31.5" hidden="1" customHeight="1" x14ac:dyDescent="0.25">
      <c r="B233" s="154" t="s">
        <v>280</v>
      </c>
      <c r="C233" s="11"/>
      <c r="D233" s="13"/>
      <c r="E233" s="13">
        <v>0</v>
      </c>
      <c r="F233" s="11"/>
      <c r="G233" s="80"/>
      <c r="H233" s="13"/>
    </row>
    <row r="234" spans="2:8" s="4" customFormat="1" ht="23.25" customHeight="1" x14ac:dyDescent="0.25">
      <c r="B234" s="154" t="s">
        <v>281</v>
      </c>
      <c r="C234" s="11"/>
      <c r="D234" s="13">
        <v>70</v>
      </c>
      <c r="E234" s="13">
        <v>62.692500000000003</v>
      </c>
      <c r="F234" s="11">
        <v>1</v>
      </c>
      <c r="G234" s="12" t="s">
        <v>239</v>
      </c>
      <c r="H234" s="13" t="s">
        <v>891</v>
      </c>
    </row>
    <row r="235" spans="2:8" s="4" customFormat="1" ht="19.5" customHeight="1" x14ac:dyDescent="0.25">
      <c r="B235" s="154" t="s">
        <v>282</v>
      </c>
      <c r="C235" s="11"/>
      <c r="D235" s="13">
        <v>70</v>
      </c>
      <c r="E235" s="13">
        <v>62.692500000000003</v>
      </c>
      <c r="F235" s="11">
        <v>1</v>
      </c>
      <c r="G235" s="12" t="s">
        <v>239</v>
      </c>
      <c r="H235" s="13" t="s">
        <v>891</v>
      </c>
    </row>
    <row r="236" spans="2:8" s="4" customFormat="1" ht="15.75" customHeight="1" x14ac:dyDescent="0.25">
      <c r="B236" s="152" t="s">
        <v>188</v>
      </c>
      <c r="C236" s="70">
        <v>1</v>
      </c>
      <c r="D236" s="72">
        <f>D239</f>
        <v>70</v>
      </c>
      <c r="E236" s="72">
        <f t="shared" ref="E236:F236" si="35">E239</f>
        <v>62.692500000000003</v>
      </c>
      <c r="F236" s="70">
        <f t="shared" si="35"/>
        <v>1</v>
      </c>
      <c r="G236" s="78"/>
      <c r="H236" s="72"/>
    </row>
    <row r="237" spans="2:8" s="4" customFormat="1" ht="30.75" hidden="1" customHeight="1" x14ac:dyDescent="0.25">
      <c r="B237" s="154" t="s">
        <v>283</v>
      </c>
      <c r="C237" s="11"/>
      <c r="D237" s="13"/>
      <c r="E237" s="13">
        <v>0</v>
      </c>
      <c r="F237" s="11"/>
      <c r="G237" s="80"/>
      <c r="H237" s="13"/>
    </row>
    <row r="238" spans="2:8" s="4" customFormat="1" ht="28.5" hidden="1" customHeight="1" x14ac:dyDescent="0.25">
      <c r="B238" s="154" t="s">
        <v>284</v>
      </c>
      <c r="C238" s="11"/>
      <c r="D238" s="13"/>
      <c r="E238" s="13">
        <v>0</v>
      </c>
      <c r="F238" s="11"/>
      <c r="G238" s="80"/>
      <c r="H238" s="13"/>
    </row>
    <row r="239" spans="2:8" s="4" customFormat="1" ht="31.5" customHeight="1" x14ac:dyDescent="0.25">
      <c r="B239" s="154" t="s">
        <v>285</v>
      </c>
      <c r="C239" s="11"/>
      <c r="D239" s="13">
        <v>70</v>
      </c>
      <c r="E239" s="13">
        <v>62.692500000000003</v>
      </c>
      <c r="F239" s="11">
        <v>1</v>
      </c>
      <c r="G239" s="12" t="s">
        <v>239</v>
      </c>
      <c r="H239" s="13" t="s">
        <v>891</v>
      </c>
    </row>
    <row r="240" spans="2:8" s="4" customFormat="1" ht="27.75" customHeight="1" x14ac:dyDescent="0.25">
      <c r="B240" s="5" t="s">
        <v>286</v>
      </c>
      <c r="C240" s="52">
        <f t="shared" ref="C240:F240" si="36">C242</f>
        <v>9</v>
      </c>
      <c r="D240" s="43">
        <f t="shared" si="36"/>
        <v>1110</v>
      </c>
      <c r="E240" s="43">
        <f t="shared" si="36"/>
        <v>1099.6799999999998</v>
      </c>
      <c r="F240" s="52">
        <f t="shared" si="36"/>
        <v>10</v>
      </c>
      <c r="G240" s="105"/>
      <c r="H240" s="43"/>
    </row>
    <row r="241" spans="2:8" s="4" customFormat="1" ht="47.25" hidden="1" customHeight="1" x14ac:dyDescent="0.25">
      <c r="B241" s="149"/>
      <c r="C241" s="11"/>
      <c r="D241" s="74"/>
      <c r="E241" s="74"/>
      <c r="F241" s="73"/>
      <c r="G241" s="119"/>
      <c r="H241" s="74"/>
    </row>
    <row r="242" spans="2:8" s="4" customFormat="1" x14ac:dyDescent="0.25">
      <c r="B242" s="153"/>
      <c r="C242" s="73">
        <f>SUM(C247:C266)</f>
        <v>9</v>
      </c>
      <c r="D242" s="74">
        <f t="shared" ref="D242" si="37">D243+D244+D247+D250+D254+D258+D259+D265+D268+D271</f>
        <v>1110</v>
      </c>
      <c r="E242" s="74">
        <f>E247+E250+E254+E259+E265</f>
        <v>1099.6799999999998</v>
      </c>
      <c r="F242" s="73">
        <f>F247+F250+F254+F259+F265</f>
        <v>10</v>
      </c>
      <c r="G242" s="119"/>
      <c r="H242" s="74"/>
    </row>
    <row r="243" spans="2:8" s="4" customFormat="1" hidden="1" x14ac:dyDescent="0.25">
      <c r="B243" s="32" t="s">
        <v>287</v>
      </c>
      <c r="C243" s="70"/>
      <c r="D243" s="72"/>
      <c r="E243" s="72"/>
      <c r="F243" s="70"/>
      <c r="G243" s="78"/>
      <c r="H243" s="72"/>
    </row>
    <row r="244" spans="2:8" s="4" customFormat="1" hidden="1" x14ac:dyDescent="0.25">
      <c r="B244" s="150" t="s">
        <v>188</v>
      </c>
      <c r="C244" s="70"/>
      <c r="D244" s="72">
        <f t="shared" ref="D244" si="38">D245+D246</f>
        <v>0</v>
      </c>
      <c r="E244" s="72"/>
      <c r="F244" s="70"/>
      <c r="G244" s="78"/>
      <c r="H244" s="72"/>
    </row>
    <row r="245" spans="2:8" s="4" customFormat="1" hidden="1" x14ac:dyDescent="0.25">
      <c r="B245" s="154" t="s">
        <v>288</v>
      </c>
      <c r="C245" s="11"/>
      <c r="D245" s="13"/>
      <c r="E245" s="13"/>
      <c r="F245" s="11"/>
      <c r="G245" s="80"/>
      <c r="H245" s="13"/>
    </row>
    <row r="246" spans="2:8" s="4" customFormat="1" hidden="1" x14ac:dyDescent="0.25">
      <c r="B246" s="154" t="s">
        <v>289</v>
      </c>
      <c r="C246" s="11"/>
      <c r="D246" s="13"/>
      <c r="E246" s="13"/>
      <c r="F246" s="11"/>
      <c r="G246" s="80"/>
      <c r="H246" s="13"/>
    </row>
    <row r="247" spans="2:8" s="4" customFormat="1" x14ac:dyDescent="0.25">
      <c r="B247" s="150" t="s">
        <v>188</v>
      </c>
      <c r="C247" s="70"/>
      <c r="D247" s="72">
        <f>D248+D249</f>
        <v>220</v>
      </c>
      <c r="E247" s="72">
        <f>E248+E249</f>
        <v>327.96</v>
      </c>
      <c r="F247" s="70">
        <f>F248+F249</f>
        <v>3</v>
      </c>
      <c r="G247" s="78"/>
      <c r="H247" s="72"/>
    </row>
    <row r="248" spans="2:8" s="4" customFormat="1" x14ac:dyDescent="0.25">
      <c r="B248" s="154" t="s">
        <v>290</v>
      </c>
      <c r="C248" s="11">
        <v>1</v>
      </c>
      <c r="D248" s="13">
        <v>150</v>
      </c>
      <c r="E248" s="13">
        <v>231.6</v>
      </c>
      <c r="F248" s="11">
        <v>2</v>
      </c>
      <c r="G248" s="12" t="s">
        <v>291</v>
      </c>
      <c r="H248" s="13" t="s">
        <v>26</v>
      </c>
    </row>
    <row r="249" spans="2:8" s="4" customFormat="1" x14ac:dyDescent="0.25">
      <c r="B249" s="154" t="s">
        <v>292</v>
      </c>
      <c r="C249" s="11">
        <v>1</v>
      </c>
      <c r="D249" s="13">
        <v>70</v>
      </c>
      <c r="E249" s="13">
        <v>96.36</v>
      </c>
      <c r="F249" s="11">
        <v>1</v>
      </c>
      <c r="G249" s="12" t="s">
        <v>291</v>
      </c>
      <c r="H249" s="13" t="s">
        <v>26</v>
      </c>
    </row>
    <row r="250" spans="2:8" s="4" customFormat="1" x14ac:dyDescent="0.25">
      <c r="B250" s="150" t="s">
        <v>188</v>
      </c>
      <c r="C250" s="70"/>
      <c r="D250" s="72">
        <f>D251+D253</f>
        <v>300</v>
      </c>
      <c r="E250" s="72">
        <f>E251+E253</f>
        <v>212.16</v>
      </c>
      <c r="F250" s="70">
        <f>F251+F253</f>
        <v>2</v>
      </c>
      <c r="G250" s="78"/>
      <c r="H250" s="72"/>
    </row>
    <row r="251" spans="2:8" s="4" customFormat="1" x14ac:dyDescent="0.25">
      <c r="B251" s="154" t="s">
        <v>293</v>
      </c>
      <c r="C251" s="11">
        <v>1</v>
      </c>
      <c r="D251" s="13">
        <v>150</v>
      </c>
      <c r="E251" s="13">
        <v>96.36</v>
      </c>
      <c r="F251" s="11">
        <v>1</v>
      </c>
      <c r="G251" s="12" t="s">
        <v>291</v>
      </c>
      <c r="H251" s="13" t="s">
        <v>26</v>
      </c>
    </row>
    <row r="252" spans="2:8" s="4" customFormat="1" hidden="1" x14ac:dyDescent="0.25">
      <c r="B252" s="154" t="s">
        <v>294</v>
      </c>
      <c r="C252" s="11"/>
      <c r="D252" s="13"/>
      <c r="E252" s="13"/>
      <c r="F252" s="11"/>
      <c r="G252" s="80"/>
      <c r="H252" s="13" t="s">
        <v>295</v>
      </c>
    </row>
    <row r="253" spans="2:8" s="4" customFormat="1" x14ac:dyDescent="0.25">
      <c r="B253" s="154" t="s">
        <v>296</v>
      </c>
      <c r="C253" s="11">
        <v>1</v>
      </c>
      <c r="D253" s="13">
        <v>150</v>
      </c>
      <c r="E253" s="13">
        <v>115.8</v>
      </c>
      <c r="F253" s="11">
        <v>1</v>
      </c>
      <c r="G253" s="12" t="s">
        <v>291</v>
      </c>
      <c r="H253" s="13" t="s">
        <v>26</v>
      </c>
    </row>
    <row r="254" spans="2:8" s="4" customFormat="1" x14ac:dyDescent="0.25">
      <c r="B254" s="150" t="s">
        <v>188</v>
      </c>
      <c r="C254" s="70"/>
      <c r="D254" s="72">
        <f>D255+D256+D257</f>
        <v>70</v>
      </c>
      <c r="E254" s="72">
        <f>E257</f>
        <v>115.8</v>
      </c>
      <c r="F254" s="70">
        <f>F257</f>
        <v>1</v>
      </c>
      <c r="G254" s="78"/>
      <c r="H254" s="72"/>
    </row>
    <row r="255" spans="2:8" s="4" customFormat="1" hidden="1" x14ac:dyDescent="0.25">
      <c r="B255" s="154" t="s">
        <v>297</v>
      </c>
      <c r="C255" s="11"/>
      <c r="D255" s="13"/>
      <c r="E255" s="13"/>
      <c r="F255" s="11"/>
      <c r="G255" s="80"/>
      <c r="H255" s="13"/>
    </row>
    <row r="256" spans="2:8" s="4" customFormat="1" hidden="1" x14ac:dyDescent="0.25">
      <c r="B256" s="154" t="s">
        <v>298</v>
      </c>
      <c r="C256" s="11"/>
      <c r="D256" s="13"/>
      <c r="E256" s="13"/>
      <c r="F256" s="11"/>
      <c r="G256" s="80"/>
      <c r="H256" s="13"/>
    </row>
    <row r="257" spans="2:8" s="4" customFormat="1" x14ac:dyDescent="0.25">
      <c r="B257" s="154" t="s">
        <v>299</v>
      </c>
      <c r="C257" s="11">
        <v>1</v>
      </c>
      <c r="D257" s="13">
        <v>70</v>
      </c>
      <c r="E257" s="13">
        <v>115.8</v>
      </c>
      <c r="F257" s="11">
        <v>1</v>
      </c>
      <c r="G257" s="12" t="s">
        <v>291</v>
      </c>
      <c r="H257" s="13" t="s">
        <v>26</v>
      </c>
    </row>
    <row r="258" spans="2:8" s="4" customFormat="1" hidden="1" x14ac:dyDescent="0.25">
      <c r="B258" s="32" t="s">
        <v>300</v>
      </c>
      <c r="C258" s="70"/>
      <c r="D258" s="72"/>
      <c r="E258" s="72"/>
      <c r="F258" s="70"/>
      <c r="G258" s="78"/>
      <c r="H258" s="72"/>
    </row>
    <row r="259" spans="2:8" s="4" customFormat="1" x14ac:dyDescent="0.25">
      <c r="B259" s="150" t="s">
        <v>188</v>
      </c>
      <c r="C259" s="70"/>
      <c r="D259" s="72">
        <f t="shared" ref="D259" si="39">D260+D261+D262+D263+D264</f>
        <v>370</v>
      </c>
      <c r="E259" s="72">
        <f>E261+E262+E264</f>
        <v>327.96</v>
      </c>
      <c r="F259" s="70">
        <f>F261+F262+F264</f>
        <v>3</v>
      </c>
      <c r="G259" s="78"/>
      <c r="H259" s="72"/>
    </row>
    <row r="260" spans="2:8" s="4" customFormat="1" hidden="1" x14ac:dyDescent="0.25">
      <c r="B260" s="154" t="s">
        <v>301</v>
      </c>
      <c r="C260" s="11"/>
      <c r="D260" s="13"/>
      <c r="E260" s="13"/>
      <c r="F260" s="11"/>
      <c r="G260" s="80"/>
      <c r="H260" s="13"/>
    </row>
    <row r="261" spans="2:8" s="4" customFormat="1" x14ac:dyDescent="0.25">
      <c r="B261" s="154" t="s">
        <v>302</v>
      </c>
      <c r="C261" s="11">
        <v>1</v>
      </c>
      <c r="D261" s="13">
        <v>70</v>
      </c>
      <c r="E261" s="13">
        <v>115.8</v>
      </c>
      <c r="F261" s="11">
        <v>1</v>
      </c>
      <c r="G261" s="12" t="s">
        <v>291</v>
      </c>
      <c r="H261" s="13" t="s">
        <v>26</v>
      </c>
    </row>
    <row r="262" spans="2:8" s="4" customFormat="1" x14ac:dyDescent="0.25">
      <c r="B262" s="154" t="s">
        <v>303</v>
      </c>
      <c r="C262" s="11">
        <v>1</v>
      </c>
      <c r="D262" s="13">
        <v>150</v>
      </c>
      <c r="E262" s="13">
        <v>115.8</v>
      </c>
      <c r="F262" s="11">
        <v>1</v>
      </c>
      <c r="G262" s="12" t="s">
        <v>291</v>
      </c>
      <c r="H262" s="13" t="s">
        <v>26</v>
      </c>
    </row>
    <row r="263" spans="2:8" s="4" customFormat="1" hidden="1" x14ac:dyDescent="0.25">
      <c r="B263" s="154" t="s">
        <v>304</v>
      </c>
      <c r="C263" s="11"/>
      <c r="D263" s="13"/>
      <c r="E263" s="13"/>
      <c r="F263" s="11"/>
      <c r="G263" s="80"/>
      <c r="H263" s="13"/>
    </row>
    <row r="264" spans="2:8" s="4" customFormat="1" x14ac:dyDescent="0.25">
      <c r="B264" s="154" t="s">
        <v>305</v>
      </c>
      <c r="C264" s="11">
        <v>1</v>
      </c>
      <c r="D264" s="13">
        <v>150</v>
      </c>
      <c r="E264" s="13">
        <v>96.36</v>
      </c>
      <c r="F264" s="11">
        <v>1</v>
      </c>
      <c r="G264" s="12" t="s">
        <v>291</v>
      </c>
      <c r="H264" s="13" t="s">
        <v>26</v>
      </c>
    </row>
    <row r="265" spans="2:8" s="4" customFormat="1" x14ac:dyDescent="0.25">
      <c r="B265" s="150" t="s">
        <v>188</v>
      </c>
      <c r="C265" s="70"/>
      <c r="D265" s="72">
        <f t="shared" ref="D265" si="40">D266+D267</f>
        <v>150</v>
      </c>
      <c r="E265" s="72">
        <f>E266</f>
        <v>115.8</v>
      </c>
      <c r="F265" s="70">
        <f>F266</f>
        <v>1</v>
      </c>
      <c r="G265" s="78"/>
      <c r="H265" s="72"/>
    </row>
    <row r="266" spans="2:8" s="4" customFormat="1" x14ac:dyDescent="0.25">
      <c r="B266" s="154" t="s">
        <v>306</v>
      </c>
      <c r="C266" s="11">
        <v>1</v>
      </c>
      <c r="D266" s="13">
        <v>150</v>
      </c>
      <c r="E266" s="13">
        <v>115.8</v>
      </c>
      <c r="F266" s="11">
        <v>1</v>
      </c>
      <c r="G266" s="12" t="s">
        <v>291</v>
      </c>
      <c r="H266" s="13" t="s">
        <v>26</v>
      </c>
    </row>
    <row r="267" spans="2:8" hidden="1" x14ac:dyDescent="0.25">
      <c r="B267" s="155" t="s">
        <v>307</v>
      </c>
      <c r="C267" s="59"/>
      <c r="D267" s="67"/>
      <c r="E267" s="67"/>
      <c r="F267" s="59"/>
      <c r="G267" s="112"/>
      <c r="H267" s="67"/>
    </row>
    <row r="268" spans="2:8" hidden="1" x14ac:dyDescent="0.25">
      <c r="B268" s="156" t="s">
        <v>188</v>
      </c>
      <c r="C268" s="75"/>
      <c r="D268" s="76">
        <f t="shared" ref="D268" si="41">D269+D270</f>
        <v>0</v>
      </c>
      <c r="E268" s="76"/>
      <c r="F268" s="75"/>
      <c r="G268" s="120"/>
      <c r="H268" s="76"/>
    </row>
    <row r="269" spans="2:8" ht="21" hidden="1" customHeight="1" x14ac:dyDescent="0.25">
      <c r="B269" s="155" t="s">
        <v>308</v>
      </c>
      <c r="C269" s="59"/>
      <c r="D269" s="67"/>
      <c r="E269" s="67"/>
      <c r="F269" s="59"/>
      <c r="G269" s="112"/>
      <c r="H269" s="67"/>
    </row>
    <row r="270" spans="2:8" ht="32.25" hidden="1" customHeight="1" x14ac:dyDescent="0.25">
      <c r="B270" s="155" t="s">
        <v>309</v>
      </c>
      <c r="C270" s="59"/>
      <c r="D270" s="67"/>
      <c r="E270" s="67"/>
      <c r="F270" s="59"/>
      <c r="G270" s="112"/>
      <c r="H270" s="67"/>
    </row>
    <row r="271" spans="2:8" hidden="1" x14ac:dyDescent="0.25">
      <c r="B271" s="156" t="s">
        <v>188</v>
      </c>
      <c r="C271" s="75"/>
      <c r="D271" s="76">
        <f t="shared" ref="D271" si="42">D272+D273+D274</f>
        <v>0</v>
      </c>
      <c r="E271" s="76"/>
      <c r="F271" s="75"/>
      <c r="G271" s="120"/>
      <c r="H271" s="76"/>
    </row>
    <row r="272" spans="2:8" hidden="1" x14ac:dyDescent="0.25">
      <c r="B272" s="155" t="s">
        <v>310</v>
      </c>
      <c r="C272" s="59"/>
      <c r="D272" s="67"/>
      <c r="E272" s="67"/>
      <c r="F272" s="59"/>
      <c r="G272" s="112"/>
      <c r="H272" s="67"/>
    </row>
    <row r="273" spans="2:8" hidden="1" x14ac:dyDescent="0.25">
      <c r="B273" s="155" t="s">
        <v>311</v>
      </c>
      <c r="C273" s="59"/>
      <c r="D273" s="67"/>
      <c r="E273" s="67"/>
      <c r="F273" s="59"/>
      <c r="G273" s="112"/>
      <c r="H273" s="67"/>
    </row>
    <row r="274" spans="2:8" hidden="1" x14ac:dyDescent="0.25">
      <c r="B274" s="155" t="s">
        <v>312</v>
      </c>
      <c r="C274" s="59"/>
      <c r="D274" s="67"/>
      <c r="E274" s="67"/>
      <c r="F274" s="59"/>
      <c r="G274" s="112"/>
      <c r="H274" s="67"/>
    </row>
    <row r="275" spans="2:8" s="4" customFormat="1" ht="34.5" customHeight="1" x14ac:dyDescent="0.25">
      <c r="B275" s="5" t="s">
        <v>313</v>
      </c>
      <c r="C275" s="52">
        <f t="shared" ref="C275:F275" si="43">C276</f>
        <v>25</v>
      </c>
      <c r="D275" s="43">
        <f t="shared" si="43"/>
        <v>2150</v>
      </c>
      <c r="E275" s="43">
        <f t="shared" si="43"/>
        <v>1898.2</v>
      </c>
      <c r="F275" s="52">
        <f t="shared" si="43"/>
        <v>25</v>
      </c>
      <c r="G275" s="105"/>
      <c r="H275" s="43"/>
    </row>
    <row r="276" spans="2:8" s="4" customFormat="1" ht="18.75" customHeight="1" x14ac:dyDescent="0.25">
      <c r="B276" s="20"/>
      <c r="C276" s="73">
        <f>C277+C279+C282+C285+C288+C291+C294+C297+C300+C303+C307+C310</f>
        <v>25</v>
      </c>
      <c r="D276" s="74">
        <f>D277+D279+D282+D285+D288+D291+D294+D297+D300+D303+D307+D310</f>
        <v>2150</v>
      </c>
      <c r="E276" s="74">
        <f t="shared" ref="E276:F276" si="44">E277+E279+E282+E285+E288+E291+E294+E297+E300+E303+E307+E310</f>
        <v>1898.2</v>
      </c>
      <c r="F276" s="73">
        <f t="shared" si="44"/>
        <v>25</v>
      </c>
      <c r="G276" s="119"/>
      <c r="H276" s="74"/>
    </row>
    <row r="277" spans="2:8" s="4" customFormat="1" ht="15.75" customHeight="1" x14ac:dyDescent="0.25">
      <c r="B277" s="150" t="s">
        <v>188</v>
      </c>
      <c r="C277" s="70">
        <v>1</v>
      </c>
      <c r="D277" s="72">
        <f>D278</f>
        <v>150</v>
      </c>
      <c r="E277" s="34">
        <v>121.2</v>
      </c>
      <c r="F277" s="77">
        <v>1</v>
      </c>
      <c r="G277" s="79"/>
      <c r="H277" s="34"/>
    </row>
    <row r="278" spans="2:8" s="4" customFormat="1" ht="29.25" customHeight="1" x14ac:dyDescent="0.25">
      <c r="B278" s="154" t="s">
        <v>314</v>
      </c>
      <c r="C278" s="11"/>
      <c r="D278" s="13">
        <v>150</v>
      </c>
      <c r="E278" s="17">
        <v>121.2</v>
      </c>
      <c r="F278" s="50">
        <v>1</v>
      </c>
      <c r="G278" s="12" t="s">
        <v>315</v>
      </c>
      <c r="H278" s="130" t="s">
        <v>893</v>
      </c>
    </row>
    <row r="279" spans="2:8" s="4" customFormat="1" ht="15.75" customHeight="1" x14ac:dyDescent="0.25">
      <c r="B279" s="150" t="s">
        <v>188</v>
      </c>
      <c r="C279" s="70">
        <v>2</v>
      </c>
      <c r="D279" s="72">
        <f>D280+D281</f>
        <v>140</v>
      </c>
      <c r="E279" s="34">
        <f>E280+E281</f>
        <v>127</v>
      </c>
      <c r="F279" s="77">
        <v>2</v>
      </c>
      <c r="G279" s="79"/>
      <c r="H279" s="131"/>
    </row>
    <row r="280" spans="2:8" s="4" customFormat="1" ht="15.75" customHeight="1" x14ac:dyDescent="0.25">
      <c r="B280" s="154" t="s">
        <v>316</v>
      </c>
      <c r="C280" s="11"/>
      <c r="D280" s="13">
        <v>70</v>
      </c>
      <c r="E280" s="17">
        <v>57</v>
      </c>
      <c r="F280" s="50">
        <v>1</v>
      </c>
      <c r="G280" s="12" t="s">
        <v>317</v>
      </c>
      <c r="H280" s="130" t="s">
        <v>26</v>
      </c>
    </row>
    <row r="281" spans="2:8" s="4" customFormat="1" ht="15.75" customHeight="1" x14ac:dyDescent="0.25">
      <c r="B281" s="154" t="s">
        <v>318</v>
      </c>
      <c r="C281" s="11"/>
      <c r="D281" s="13">
        <v>70</v>
      </c>
      <c r="E281" s="17">
        <v>70</v>
      </c>
      <c r="F281" s="50">
        <v>1</v>
      </c>
      <c r="G281" s="12" t="s">
        <v>319</v>
      </c>
      <c r="H281" s="130" t="s">
        <v>659</v>
      </c>
    </row>
    <row r="282" spans="2:8" s="4" customFormat="1" ht="15.75" customHeight="1" x14ac:dyDescent="0.25">
      <c r="B282" s="150" t="s">
        <v>188</v>
      </c>
      <c r="C282" s="70">
        <v>2</v>
      </c>
      <c r="D282" s="72">
        <f>D283+D284</f>
        <v>220</v>
      </c>
      <c r="E282" s="34">
        <f>E283+E284</f>
        <v>180</v>
      </c>
      <c r="F282" s="77">
        <v>2</v>
      </c>
      <c r="G282" s="79"/>
      <c r="H282" s="131"/>
    </row>
    <row r="283" spans="2:8" s="4" customFormat="1" ht="15.75" customHeight="1" x14ac:dyDescent="0.25">
      <c r="B283" s="154" t="s">
        <v>320</v>
      </c>
      <c r="C283" s="11"/>
      <c r="D283" s="13">
        <v>150</v>
      </c>
      <c r="E283" s="17">
        <v>120</v>
      </c>
      <c r="F283" s="50">
        <v>1</v>
      </c>
      <c r="G283" s="12" t="s">
        <v>321</v>
      </c>
      <c r="H283" s="130" t="s">
        <v>893</v>
      </c>
    </row>
    <row r="284" spans="2:8" s="4" customFormat="1" ht="27" customHeight="1" x14ac:dyDescent="0.25">
      <c r="B284" s="154" t="s">
        <v>322</v>
      </c>
      <c r="C284" s="11"/>
      <c r="D284" s="13">
        <v>70</v>
      </c>
      <c r="E284" s="17">
        <v>60</v>
      </c>
      <c r="F284" s="50">
        <v>1</v>
      </c>
      <c r="G284" s="12" t="s">
        <v>323</v>
      </c>
      <c r="H284" s="130" t="s">
        <v>7</v>
      </c>
    </row>
    <row r="285" spans="2:8" s="4" customFormat="1" ht="15.75" customHeight="1" x14ac:dyDescent="0.25">
      <c r="B285" s="150" t="s">
        <v>188</v>
      </c>
      <c r="C285" s="70">
        <v>2</v>
      </c>
      <c r="D285" s="72">
        <f>D286+D287</f>
        <v>140</v>
      </c>
      <c r="E285" s="34">
        <f>E286+E287</f>
        <v>130</v>
      </c>
      <c r="F285" s="77">
        <f>F286+F287</f>
        <v>2</v>
      </c>
      <c r="G285" s="79"/>
      <c r="H285" s="131"/>
    </row>
    <row r="286" spans="2:8" s="4" customFormat="1" ht="27.75" customHeight="1" x14ac:dyDescent="0.25">
      <c r="B286" s="154" t="s">
        <v>324</v>
      </c>
      <c r="C286" s="11"/>
      <c r="D286" s="13">
        <v>70</v>
      </c>
      <c r="E286" s="17">
        <v>70</v>
      </c>
      <c r="F286" s="50">
        <v>1</v>
      </c>
      <c r="G286" s="12" t="s">
        <v>319</v>
      </c>
      <c r="H286" s="130" t="s">
        <v>659</v>
      </c>
    </row>
    <row r="287" spans="2:8" s="4" customFormat="1" ht="32.25" customHeight="1" x14ac:dyDescent="0.25">
      <c r="B287" s="154" t="s">
        <v>325</v>
      </c>
      <c r="C287" s="11"/>
      <c r="D287" s="13">
        <v>70</v>
      </c>
      <c r="E287" s="17">
        <v>60</v>
      </c>
      <c r="F287" s="50">
        <v>1</v>
      </c>
      <c r="G287" s="12" t="s">
        <v>323</v>
      </c>
      <c r="H287" s="130" t="s">
        <v>7</v>
      </c>
    </row>
    <row r="288" spans="2:8" s="4" customFormat="1" ht="15.75" customHeight="1" x14ac:dyDescent="0.25">
      <c r="B288" s="150" t="s">
        <v>188</v>
      </c>
      <c r="C288" s="70">
        <v>2</v>
      </c>
      <c r="D288" s="72">
        <f>D289+D290</f>
        <v>140</v>
      </c>
      <c r="E288" s="34">
        <f>E289+E290</f>
        <v>140</v>
      </c>
      <c r="F288" s="77">
        <f>F289+F290</f>
        <v>2</v>
      </c>
      <c r="G288" s="79"/>
      <c r="H288" s="131"/>
    </row>
    <row r="289" spans="2:8" s="4" customFormat="1" ht="15.75" customHeight="1" x14ac:dyDescent="0.25">
      <c r="B289" s="154" t="s">
        <v>326</v>
      </c>
      <c r="C289" s="11"/>
      <c r="D289" s="13">
        <v>70</v>
      </c>
      <c r="E289" s="17">
        <v>70</v>
      </c>
      <c r="F289" s="50">
        <v>1</v>
      </c>
      <c r="G289" s="12" t="s">
        <v>319</v>
      </c>
      <c r="H289" s="130" t="s">
        <v>659</v>
      </c>
    </row>
    <row r="290" spans="2:8" s="4" customFormat="1" ht="15.75" customHeight="1" x14ac:dyDescent="0.25">
      <c r="B290" s="154" t="s">
        <v>327</v>
      </c>
      <c r="C290" s="11"/>
      <c r="D290" s="13">
        <v>70</v>
      </c>
      <c r="E290" s="17">
        <v>70</v>
      </c>
      <c r="F290" s="50">
        <v>1</v>
      </c>
      <c r="G290" s="12" t="s">
        <v>319</v>
      </c>
      <c r="H290" s="130" t="s">
        <v>659</v>
      </c>
    </row>
    <row r="291" spans="2:8" s="4" customFormat="1" ht="15.75" customHeight="1" x14ac:dyDescent="0.25">
      <c r="B291" s="150" t="s">
        <v>188</v>
      </c>
      <c r="C291" s="70">
        <v>2</v>
      </c>
      <c r="D291" s="72">
        <f>D292+D293</f>
        <v>220</v>
      </c>
      <c r="E291" s="34">
        <f>E292+E293</f>
        <v>182</v>
      </c>
      <c r="F291" s="77">
        <f>F292+F293</f>
        <v>2</v>
      </c>
      <c r="G291" s="79"/>
      <c r="H291" s="131"/>
    </row>
    <row r="292" spans="2:8" s="4" customFormat="1" ht="27.75" customHeight="1" x14ac:dyDescent="0.25">
      <c r="B292" s="154" t="s">
        <v>328</v>
      </c>
      <c r="C292" s="11"/>
      <c r="D292" s="13">
        <v>150</v>
      </c>
      <c r="E292" s="17">
        <v>122</v>
      </c>
      <c r="F292" s="50">
        <v>1</v>
      </c>
      <c r="G292" s="12" t="s">
        <v>315</v>
      </c>
      <c r="H292" s="130" t="s">
        <v>893</v>
      </c>
    </row>
    <row r="293" spans="2:8" s="4" customFormat="1" ht="27.75" customHeight="1" x14ac:dyDescent="0.25">
      <c r="B293" s="154" t="s">
        <v>329</v>
      </c>
      <c r="C293" s="11"/>
      <c r="D293" s="13">
        <v>70</v>
      </c>
      <c r="E293" s="17">
        <v>60</v>
      </c>
      <c r="F293" s="50">
        <v>1</v>
      </c>
      <c r="G293" s="12" t="s">
        <v>323</v>
      </c>
      <c r="H293" s="130" t="s">
        <v>7</v>
      </c>
    </row>
    <row r="294" spans="2:8" s="4" customFormat="1" ht="15.75" customHeight="1" x14ac:dyDescent="0.25">
      <c r="B294" s="150" t="s">
        <v>188</v>
      </c>
      <c r="C294" s="70">
        <v>2</v>
      </c>
      <c r="D294" s="72">
        <f>D295+D296</f>
        <v>140</v>
      </c>
      <c r="E294" s="34">
        <f>E295+E296</f>
        <v>134</v>
      </c>
      <c r="F294" s="77">
        <f>F295+F296</f>
        <v>2</v>
      </c>
      <c r="G294" s="79"/>
      <c r="H294" s="131"/>
    </row>
    <row r="295" spans="2:8" s="4" customFormat="1" ht="36" customHeight="1" x14ac:dyDescent="0.25">
      <c r="B295" s="154" t="s">
        <v>330</v>
      </c>
      <c r="C295" s="11"/>
      <c r="D295" s="13">
        <v>70</v>
      </c>
      <c r="E295" s="17">
        <v>64</v>
      </c>
      <c r="F295" s="50">
        <v>1</v>
      </c>
      <c r="G295" s="12" t="s">
        <v>317</v>
      </c>
      <c r="H295" s="130" t="s">
        <v>26</v>
      </c>
    </row>
    <row r="296" spans="2:8" s="4" customFormat="1" ht="27.75" customHeight="1" x14ac:dyDescent="0.25">
      <c r="B296" s="154" t="s">
        <v>331</v>
      </c>
      <c r="C296" s="11"/>
      <c r="D296" s="13">
        <v>70</v>
      </c>
      <c r="E296" s="17">
        <v>70</v>
      </c>
      <c r="F296" s="50">
        <v>1</v>
      </c>
      <c r="G296" s="12" t="s">
        <v>319</v>
      </c>
      <c r="H296" s="130" t="s">
        <v>659</v>
      </c>
    </row>
    <row r="297" spans="2:8" s="4" customFormat="1" ht="15.75" customHeight="1" x14ac:dyDescent="0.25">
      <c r="B297" s="150" t="s">
        <v>188</v>
      </c>
      <c r="C297" s="70">
        <v>2</v>
      </c>
      <c r="D297" s="72">
        <f>D298+D299</f>
        <v>300</v>
      </c>
      <c r="E297" s="34">
        <f>E298+E299</f>
        <v>244</v>
      </c>
      <c r="F297" s="77">
        <f>F298+F299</f>
        <v>2</v>
      </c>
      <c r="G297" s="79"/>
      <c r="H297" s="131"/>
    </row>
    <row r="298" spans="2:8" s="4" customFormat="1" ht="28.5" customHeight="1" x14ac:dyDescent="0.25">
      <c r="B298" s="154" t="s">
        <v>332</v>
      </c>
      <c r="C298" s="11"/>
      <c r="D298" s="13">
        <v>150</v>
      </c>
      <c r="E298" s="17">
        <v>122</v>
      </c>
      <c r="F298" s="50">
        <v>1</v>
      </c>
      <c r="G298" s="12" t="s">
        <v>315</v>
      </c>
      <c r="H298" s="130" t="s">
        <v>893</v>
      </c>
    </row>
    <row r="299" spans="2:8" s="4" customFormat="1" ht="36.75" customHeight="1" x14ac:dyDescent="0.25">
      <c r="B299" s="154" t="s">
        <v>333</v>
      </c>
      <c r="C299" s="11"/>
      <c r="D299" s="13">
        <v>150</v>
      </c>
      <c r="E299" s="17">
        <v>122</v>
      </c>
      <c r="F299" s="50">
        <v>1</v>
      </c>
      <c r="G299" s="12" t="s">
        <v>315</v>
      </c>
      <c r="H299" s="130" t="s">
        <v>893</v>
      </c>
    </row>
    <row r="300" spans="2:8" s="4" customFormat="1" ht="15.75" customHeight="1" x14ac:dyDescent="0.25">
      <c r="B300" s="150" t="s">
        <v>188</v>
      </c>
      <c r="C300" s="70">
        <v>2</v>
      </c>
      <c r="D300" s="72">
        <f>D301+D302</f>
        <v>140</v>
      </c>
      <c r="E300" s="34">
        <f>E301+E302</f>
        <v>140</v>
      </c>
      <c r="F300" s="77">
        <f>F301+F302</f>
        <v>2</v>
      </c>
      <c r="G300" s="79"/>
      <c r="H300" s="131"/>
    </row>
    <row r="301" spans="2:8" s="4" customFormat="1" ht="15.75" customHeight="1" x14ac:dyDescent="0.25">
      <c r="B301" s="154" t="s">
        <v>334</v>
      </c>
      <c r="C301" s="11"/>
      <c r="D301" s="13">
        <v>70</v>
      </c>
      <c r="E301" s="17">
        <v>70</v>
      </c>
      <c r="F301" s="50">
        <v>1</v>
      </c>
      <c r="G301" s="12" t="s">
        <v>319</v>
      </c>
      <c r="H301" s="130" t="s">
        <v>659</v>
      </c>
    </row>
    <row r="302" spans="2:8" s="4" customFormat="1" ht="15.75" customHeight="1" x14ac:dyDescent="0.25">
      <c r="B302" s="154" t="s">
        <v>335</v>
      </c>
      <c r="C302" s="11"/>
      <c r="D302" s="13">
        <v>70</v>
      </c>
      <c r="E302" s="17">
        <v>70</v>
      </c>
      <c r="F302" s="50">
        <v>1</v>
      </c>
      <c r="G302" s="12" t="s">
        <v>319</v>
      </c>
      <c r="H302" s="130" t="s">
        <v>659</v>
      </c>
    </row>
    <row r="303" spans="2:8" s="4" customFormat="1" ht="15.75" customHeight="1" x14ac:dyDescent="0.25">
      <c r="B303" s="150" t="s">
        <v>188</v>
      </c>
      <c r="C303" s="70">
        <v>3</v>
      </c>
      <c r="D303" s="72">
        <f>D304+D305+D306</f>
        <v>210</v>
      </c>
      <c r="E303" s="34">
        <f>E304+E305+E306</f>
        <v>200</v>
      </c>
      <c r="F303" s="77">
        <f>F304+F305+F306</f>
        <v>3</v>
      </c>
      <c r="G303" s="79"/>
      <c r="H303" s="131"/>
    </row>
    <row r="304" spans="2:8" s="4" customFormat="1" ht="15.75" customHeight="1" x14ac:dyDescent="0.25">
      <c r="B304" s="154" t="s">
        <v>336</v>
      </c>
      <c r="C304" s="11"/>
      <c r="D304" s="13">
        <v>70</v>
      </c>
      <c r="E304" s="17">
        <v>70</v>
      </c>
      <c r="F304" s="50">
        <v>1</v>
      </c>
      <c r="G304" s="12" t="s">
        <v>319</v>
      </c>
      <c r="H304" s="130" t="s">
        <v>659</v>
      </c>
    </row>
    <row r="305" spans="2:8" s="4" customFormat="1" ht="15.75" customHeight="1" x14ac:dyDescent="0.25">
      <c r="B305" s="154" t="s">
        <v>337</v>
      </c>
      <c r="C305" s="11"/>
      <c r="D305" s="13">
        <v>70</v>
      </c>
      <c r="E305" s="17">
        <v>70</v>
      </c>
      <c r="F305" s="50">
        <v>1</v>
      </c>
      <c r="G305" s="12" t="s">
        <v>319</v>
      </c>
      <c r="H305" s="130" t="s">
        <v>659</v>
      </c>
    </row>
    <row r="306" spans="2:8" s="4" customFormat="1" ht="34.5" customHeight="1" x14ac:dyDescent="0.25">
      <c r="B306" s="154" t="s">
        <v>338</v>
      </c>
      <c r="C306" s="11"/>
      <c r="D306" s="13">
        <v>70</v>
      </c>
      <c r="E306" s="17">
        <v>60</v>
      </c>
      <c r="F306" s="50">
        <v>1</v>
      </c>
      <c r="G306" s="12" t="s">
        <v>323</v>
      </c>
      <c r="H306" s="130" t="s">
        <v>7</v>
      </c>
    </row>
    <row r="307" spans="2:8" s="4" customFormat="1" ht="15.75" customHeight="1" x14ac:dyDescent="0.25">
      <c r="B307" s="150" t="s">
        <v>188</v>
      </c>
      <c r="C307" s="70">
        <v>2</v>
      </c>
      <c r="D307" s="72">
        <f>D308+D309</f>
        <v>140</v>
      </c>
      <c r="E307" s="34">
        <f>E308+E309</f>
        <v>120</v>
      </c>
      <c r="F307" s="77">
        <f>F308+F309</f>
        <v>2</v>
      </c>
      <c r="G307" s="79"/>
      <c r="H307" s="131"/>
    </row>
    <row r="308" spans="2:8" s="4" customFormat="1" ht="26.25" customHeight="1" x14ac:dyDescent="0.25">
      <c r="B308" s="154" t="s">
        <v>339</v>
      </c>
      <c r="C308" s="11"/>
      <c r="D308" s="13">
        <v>70</v>
      </c>
      <c r="E308" s="17">
        <v>60</v>
      </c>
      <c r="F308" s="50">
        <v>1</v>
      </c>
      <c r="G308" s="12" t="s">
        <v>323</v>
      </c>
      <c r="H308" s="130" t="s">
        <v>7</v>
      </c>
    </row>
    <row r="309" spans="2:8" s="4" customFormat="1" ht="27.75" customHeight="1" x14ac:dyDescent="0.25">
      <c r="B309" s="154" t="s">
        <v>340</v>
      </c>
      <c r="C309" s="11"/>
      <c r="D309" s="13">
        <v>70</v>
      </c>
      <c r="E309" s="17">
        <v>60</v>
      </c>
      <c r="F309" s="50">
        <v>1</v>
      </c>
      <c r="G309" s="12" t="s">
        <v>323</v>
      </c>
      <c r="H309" s="130" t="s">
        <v>7</v>
      </c>
    </row>
    <row r="310" spans="2:8" s="4" customFormat="1" ht="15.75" customHeight="1" x14ac:dyDescent="0.25">
      <c r="B310" s="150" t="s">
        <v>188</v>
      </c>
      <c r="C310" s="70">
        <v>3</v>
      </c>
      <c r="D310" s="72">
        <f>D311+D312+D313</f>
        <v>210</v>
      </c>
      <c r="E310" s="34">
        <f>E311+E312+E313</f>
        <v>180</v>
      </c>
      <c r="F310" s="77">
        <f>F311+F312+F313</f>
        <v>3</v>
      </c>
      <c r="G310" s="79"/>
      <c r="H310" s="131"/>
    </row>
    <row r="311" spans="2:8" s="4" customFormat="1" ht="28.5" customHeight="1" x14ac:dyDescent="0.25">
      <c r="B311" s="154" t="s">
        <v>341</v>
      </c>
      <c r="C311" s="11"/>
      <c r="D311" s="13">
        <v>70</v>
      </c>
      <c r="E311" s="17">
        <v>60</v>
      </c>
      <c r="F311" s="50">
        <v>1</v>
      </c>
      <c r="G311" s="12" t="s">
        <v>323</v>
      </c>
      <c r="H311" s="130" t="s">
        <v>7</v>
      </c>
    </row>
    <row r="312" spans="2:8" s="4" customFormat="1" ht="34.5" customHeight="1" x14ac:dyDescent="0.25">
      <c r="B312" s="154" t="s">
        <v>342</v>
      </c>
      <c r="C312" s="11"/>
      <c r="D312" s="13">
        <v>70</v>
      </c>
      <c r="E312" s="17">
        <v>60</v>
      </c>
      <c r="F312" s="50">
        <v>1</v>
      </c>
      <c r="G312" s="12" t="s">
        <v>323</v>
      </c>
      <c r="H312" s="130" t="s">
        <v>7</v>
      </c>
    </row>
    <row r="313" spans="2:8" s="4" customFormat="1" ht="28.5" customHeight="1" x14ac:dyDescent="0.25">
      <c r="B313" s="154" t="s">
        <v>343</v>
      </c>
      <c r="C313" s="11"/>
      <c r="D313" s="13">
        <v>70</v>
      </c>
      <c r="E313" s="17">
        <v>60</v>
      </c>
      <c r="F313" s="50">
        <v>1</v>
      </c>
      <c r="G313" s="12" t="s">
        <v>323</v>
      </c>
      <c r="H313" s="130" t="s">
        <v>7</v>
      </c>
    </row>
    <row r="314" spans="2:8" s="4" customFormat="1" ht="38.25" customHeight="1" x14ac:dyDescent="0.25">
      <c r="B314" s="5" t="s">
        <v>344</v>
      </c>
      <c r="C314" s="52">
        <f>SUM(C315:C335)</f>
        <v>13</v>
      </c>
      <c r="D314" s="43">
        <f t="shared" ref="D314:F314" si="45">D315</f>
        <v>1070</v>
      </c>
      <c r="E314" s="43">
        <f t="shared" si="45"/>
        <v>1030</v>
      </c>
      <c r="F314" s="52">
        <f t="shared" si="45"/>
        <v>12</v>
      </c>
      <c r="G314" s="105"/>
      <c r="H314" s="43"/>
    </row>
    <row r="315" spans="2:8" s="4" customFormat="1" ht="16.5" customHeight="1" x14ac:dyDescent="0.25">
      <c r="B315" s="153"/>
      <c r="C315" s="73"/>
      <c r="D315" s="74">
        <f>D317+D320+D323+D326+D329+D332+D333+D316</f>
        <v>1070</v>
      </c>
      <c r="E315" s="74">
        <f t="shared" ref="E315:F315" si="46">E317+E320+E323+E326+E329+E332+E333+E316</f>
        <v>1030</v>
      </c>
      <c r="F315" s="73">
        <f t="shared" si="46"/>
        <v>12</v>
      </c>
      <c r="G315" s="119"/>
      <c r="H315" s="74"/>
    </row>
    <row r="316" spans="2:8" s="4" customFormat="1" ht="3" hidden="1" customHeight="1" x14ac:dyDescent="0.25">
      <c r="B316" s="153"/>
      <c r="C316" s="73"/>
      <c r="D316" s="74"/>
      <c r="E316" s="74"/>
      <c r="F316" s="73"/>
      <c r="G316" s="119"/>
      <c r="H316" s="74"/>
    </row>
    <row r="317" spans="2:8" s="4" customFormat="1" ht="15.75" customHeight="1" x14ac:dyDescent="0.25">
      <c r="B317" s="150" t="s">
        <v>188</v>
      </c>
      <c r="C317" s="70"/>
      <c r="D317" s="72">
        <f>D318+D319</f>
        <v>140</v>
      </c>
      <c r="E317" s="72">
        <f>SUM(E318:E319)</f>
        <v>104</v>
      </c>
      <c r="F317" s="70">
        <v>2</v>
      </c>
      <c r="G317" s="78"/>
      <c r="H317" s="72"/>
    </row>
    <row r="318" spans="2:8" s="4" customFormat="1" ht="15.75" customHeight="1" x14ac:dyDescent="0.25">
      <c r="B318" s="154" t="s">
        <v>345</v>
      </c>
      <c r="C318" s="11">
        <v>1</v>
      </c>
      <c r="D318" s="13">
        <v>70</v>
      </c>
      <c r="E318" s="13">
        <v>52</v>
      </c>
      <c r="F318" s="11">
        <v>1</v>
      </c>
      <c r="G318" s="80" t="s">
        <v>346</v>
      </c>
      <c r="H318" s="13" t="s">
        <v>894</v>
      </c>
    </row>
    <row r="319" spans="2:8" s="4" customFormat="1" ht="15.75" customHeight="1" x14ac:dyDescent="0.25">
      <c r="B319" s="154" t="s">
        <v>347</v>
      </c>
      <c r="C319" s="11">
        <v>1</v>
      </c>
      <c r="D319" s="13">
        <v>70</v>
      </c>
      <c r="E319" s="13">
        <v>52</v>
      </c>
      <c r="F319" s="11">
        <v>1</v>
      </c>
      <c r="G319" s="80" t="s">
        <v>346</v>
      </c>
      <c r="H319" s="13" t="s">
        <v>894</v>
      </c>
    </row>
    <row r="320" spans="2:8" s="4" customFormat="1" ht="15.75" customHeight="1" x14ac:dyDescent="0.25">
      <c r="B320" s="150" t="s">
        <v>188</v>
      </c>
      <c r="C320" s="70"/>
      <c r="D320" s="72">
        <f>D321+D322</f>
        <v>140</v>
      </c>
      <c r="E320" s="72">
        <f>SUM(E321:E322)</f>
        <v>104</v>
      </c>
      <c r="F320" s="70">
        <v>2</v>
      </c>
      <c r="G320" s="78"/>
      <c r="H320" s="72"/>
    </row>
    <row r="321" spans="2:8" s="4" customFormat="1" ht="15.75" customHeight="1" x14ac:dyDescent="0.25">
      <c r="B321" s="154" t="s">
        <v>348</v>
      </c>
      <c r="C321" s="11">
        <v>1</v>
      </c>
      <c r="D321" s="13">
        <v>70</v>
      </c>
      <c r="E321" s="13">
        <v>52</v>
      </c>
      <c r="F321" s="11">
        <v>1</v>
      </c>
      <c r="G321" s="80" t="s">
        <v>346</v>
      </c>
      <c r="H321" s="13" t="s">
        <v>894</v>
      </c>
    </row>
    <row r="322" spans="2:8" s="4" customFormat="1" ht="15.75" customHeight="1" x14ac:dyDescent="0.25">
      <c r="B322" s="154" t="s">
        <v>349</v>
      </c>
      <c r="C322" s="11">
        <v>1</v>
      </c>
      <c r="D322" s="13">
        <v>70</v>
      </c>
      <c r="E322" s="13">
        <v>52</v>
      </c>
      <c r="F322" s="11">
        <v>1</v>
      </c>
      <c r="G322" s="80" t="s">
        <v>346</v>
      </c>
      <c r="H322" s="13" t="s">
        <v>894</v>
      </c>
    </row>
    <row r="323" spans="2:8" s="4" customFormat="1" ht="15.75" customHeight="1" x14ac:dyDescent="0.25">
      <c r="B323" s="150" t="s">
        <v>188</v>
      </c>
      <c r="C323" s="70"/>
      <c r="D323" s="72">
        <f>D324+D325</f>
        <v>220</v>
      </c>
      <c r="E323" s="72">
        <v>52</v>
      </c>
      <c r="F323" s="70">
        <v>1</v>
      </c>
      <c r="G323" s="78"/>
      <c r="H323" s="72"/>
    </row>
    <row r="324" spans="2:8" s="4" customFormat="1" ht="15.75" customHeight="1" x14ac:dyDescent="0.25">
      <c r="B324" s="154" t="s">
        <v>350</v>
      </c>
      <c r="C324" s="11">
        <v>1</v>
      </c>
      <c r="D324" s="13">
        <v>150</v>
      </c>
      <c r="E324" s="13">
        <v>0</v>
      </c>
      <c r="F324" s="11">
        <v>0</v>
      </c>
      <c r="G324" s="80"/>
      <c r="H324" s="13"/>
    </row>
    <row r="325" spans="2:8" s="4" customFormat="1" ht="15.75" customHeight="1" x14ac:dyDescent="0.25">
      <c r="B325" s="154" t="s">
        <v>351</v>
      </c>
      <c r="C325" s="11">
        <v>1</v>
      </c>
      <c r="D325" s="13">
        <v>70</v>
      </c>
      <c r="E325" s="13">
        <v>52</v>
      </c>
      <c r="F325" s="11">
        <v>1</v>
      </c>
      <c r="G325" s="80" t="s">
        <v>346</v>
      </c>
      <c r="H325" s="13" t="s">
        <v>894</v>
      </c>
    </row>
    <row r="326" spans="2:8" s="4" customFormat="1" ht="15.75" customHeight="1" x14ac:dyDescent="0.25">
      <c r="B326" s="150" t="s">
        <v>188</v>
      </c>
      <c r="C326" s="70"/>
      <c r="D326" s="72">
        <f>D327+D328</f>
        <v>140</v>
      </c>
      <c r="E326" s="72">
        <v>104</v>
      </c>
      <c r="F326" s="70">
        <v>2</v>
      </c>
      <c r="G326" s="78"/>
      <c r="H326" s="72"/>
    </row>
    <row r="327" spans="2:8" s="4" customFormat="1" ht="15.75" customHeight="1" x14ac:dyDescent="0.25">
      <c r="B327" s="154" t="s">
        <v>352</v>
      </c>
      <c r="C327" s="11">
        <v>1</v>
      </c>
      <c r="D327" s="13">
        <v>70</v>
      </c>
      <c r="E327" s="13">
        <v>52</v>
      </c>
      <c r="F327" s="11">
        <v>1</v>
      </c>
      <c r="G327" s="80" t="s">
        <v>346</v>
      </c>
      <c r="H327" s="13" t="s">
        <v>894</v>
      </c>
    </row>
    <row r="328" spans="2:8" s="4" customFormat="1" ht="15.75" customHeight="1" x14ac:dyDescent="0.25">
      <c r="B328" s="154" t="s">
        <v>353</v>
      </c>
      <c r="C328" s="11">
        <v>1</v>
      </c>
      <c r="D328" s="13">
        <v>70</v>
      </c>
      <c r="E328" s="13">
        <v>52</v>
      </c>
      <c r="F328" s="11">
        <v>1</v>
      </c>
      <c r="G328" s="80" t="s">
        <v>346</v>
      </c>
      <c r="H328" s="13" t="s">
        <v>894</v>
      </c>
    </row>
    <row r="329" spans="2:8" s="4" customFormat="1" ht="15.75" customHeight="1" x14ac:dyDescent="0.25">
      <c r="B329" s="150" t="s">
        <v>188</v>
      </c>
      <c r="C329" s="70"/>
      <c r="D329" s="72">
        <f>D330+D331</f>
        <v>140</v>
      </c>
      <c r="E329" s="72">
        <v>104</v>
      </c>
      <c r="F329" s="70">
        <v>2</v>
      </c>
      <c r="G329" s="78"/>
      <c r="H329" s="72"/>
    </row>
    <row r="330" spans="2:8" s="4" customFormat="1" ht="15.75" customHeight="1" x14ac:dyDescent="0.25">
      <c r="B330" s="154" t="s">
        <v>354</v>
      </c>
      <c r="C330" s="11">
        <v>1</v>
      </c>
      <c r="D330" s="13">
        <v>70</v>
      </c>
      <c r="E330" s="13">
        <v>52</v>
      </c>
      <c r="F330" s="11">
        <v>1</v>
      </c>
      <c r="G330" s="80" t="s">
        <v>346</v>
      </c>
      <c r="H330" s="13" t="s">
        <v>894</v>
      </c>
    </row>
    <row r="331" spans="2:8" s="4" customFormat="1" ht="15.75" customHeight="1" x14ac:dyDescent="0.25">
      <c r="B331" s="154" t="s">
        <v>355</v>
      </c>
      <c r="C331" s="11">
        <v>1</v>
      </c>
      <c r="D331" s="13">
        <v>70</v>
      </c>
      <c r="E331" s="13">
        <v>52</v>
      </c>
      <c r="F331" s="11">
        <v>1</v>
      </c>
      <c r="G331" s="80" t="s">
        <v>346</v>
      </c>
      <c r="H331" s="13" t="s">
        <v>894</v>
      </c>
    </row>
    <row r="332" spans="2:8" s="4" customFormat="1" ht="15.75" customHeight="1" x14ac:dyDescent="0.25">
      <c r="B332" s="157" t="s">
        <v>356</v>
      </c>
      <c r="C332" s="70">
        <v>1</v>
      </c>
      <c r="D332" s="72">
        <v>150</v>
      </c>
      <c r="E332" s="72">
        <v>458</v>
      </c>
      <c r="F332" s="70">
        <v>1</v>
      </c>
      <c r="G332" s="78" t="s">
        <v>17</v>
      </c>
      <c r="H332" s="72" t="s">
        <v>895</v>
      </c>
    </row>
    <row r="333" spans="2:8" s="4" customFormat="1" ht="15.75" customHeight="1" x14ac:dyDescent="0.25">
      <c r="B333" s="150" t="s">
        <v>188</v>
      </c>
      <c r="C333" s="70"/>
      <c r="D333" s="72">
        <f>D334+D335</f>
        <v>140</v>
      </c>
      <c r="E333" s="72">
        <v>104</v>
      </c>
      <c r="F333" s="70">
        <v>2</v>
      </c>
      <c r="G333" s="78"/>
      <c r="H333" s="72"/>
    </row>
    <row r="334" spans="2:8" s="4" customFormat="1" ht="15.75" customHeight="1" x14ac:dyDescent="0.25">
      <c r="B334" s="154" t="s">
        <v>357</v>
      </c>
      <c r="C334" s="11">
        <v>1</v>
      </c>
      <c r="D334" s="13">
        <v>70</v>
      </c>
      <c r="E334" s="13">
        <v>52</v>
      </c>
      <c r="F334" s="11">
        <v>1</v>
      </c>
      <c r="G334" s="80" t="s">
        <v>346</v>
      </c>
      <c r="H334" s="13" t="s">
        <v>894</v>
      </c>
    </row>
    <row r="335" spans="2:8" s="4" customFormat="1" ht="15.75" customHeight="1" x14ac:dyDescent="0.25">
      <c r="B335" s="154" t="s">
        <v>358</v>
      </c>
      <c r="C335" s="11">
        <v>1</v>
      </c>
      <c r="D335" s="13">
        <v>70</v>
      </c>
      <c r="E335" s="13">
        <v>52</v>
      </c>
      <c r="F335" s="11">
        <v>1</v>
      </c>
      <c r="G335" s="80" t="s">
        <v>346</v>
      </c>
      <c r="H335" s="13" t="s">
        <v>894</v>
      </c>
    </row>
    <row r="336" spans="2:8" s="4" customFormat="1" ht="41.4" x14ac:dyDescent="0.25">
      <c r="B336" s="5" t="s">
        <v>359</v>
      </c>
      <c r="C336" s="52">
        <f>SUM(C342:C377)</f>
        <v>10</v>
      </c>
      <c r="D336" s="43">
        <f t="shared" ref="D336:E336" si="47">D337</f>
        <v>1260</v>
      </c>
      <c r="E336" s="43">
        <f t="shared" si="47"/>
        <v>0</v>
      </c>
      <c r="F336" s="52"/>
      <c r="G336" s="143" t="s">
        <v>886</v>
      </c>
      <c r="H336" s="43"/>
    </row>
    <row r="337" spans="2:8" s="4" customFormat="1" x14ac:dyDescent="0.25">
      <c r="B337" s="20"/>
      <c r="C337" s="73"/>
      <c r="D337" s="74">
        <f>D338+D339+D342+D345+D349+D353+D356+D360+D363+D366+D369+D372+D375</f>
        <v>1260</v>
      </c>
      <c r="E337" s="74"/>
      <c r="F337" s="73"/>
      <c r="G337" s="119"/>
      <c r="H337" s="74"/>
    </row>
    <row r="338" spans="2:8" s="4" customFormat="1" hidden="1" x14ac:dyDescent="0.25">
      <c r="B338" s="158" t="s">
        <v>360</v>
      </c>
      <c r="C338" s="70"/>
      <c r="D338" s="72"/>
      <c r="E338" s="72"/>
      <c r="F338" s="70"/>
      <c r="G338" s="78"/>
      <c r="H338" s="72"/>
    </row>
    <row r="339" spans="2:8" s="4" customFormat="1" hidden="1" x14ac:dyDescent="0.25">
      <c r="B339" s="152" t="s">
        <v>188</v>
      </c>
      <c r="C339" s="70"/>
      <c r="D339" s="72">
        <f t="shared" ref="D339" si="48">D340+D341</f>
        <v>0</v>
      </c>
      <c r="E339" s="72"/>
      <c r="F339" s="70"/>
      <c r="G339" s="78"/>
      <c r="H339" s="72"/>
    </row>
    <row r="340" spans="2:8" s="4" customFormat="1" hidden="1" x14ac:dyDescent="0.25">
      <c r="B340" s="154" t="s">
        <v>361</v>
      </c>
      <c r="C340" s="11"/>
      <c r="D340" s="10"/>
      <c r="E340" s="10"/>
      <c r="F340" s="48"/>
      <c r="G340" s="80"/>
      <c r="H340" s="10"/>
    </row>
    <row r="341" spans="2:8" s="4" customFormat="1" hidden="1" x14ac:dyDescent="0.25">
      <c r="B341" s="154" t="s">
        <v>362</v>
      </c>
      <c r="C341" s="11"/>
      <c r="D341" s="10"/>
      <c r="E341" s="10"/>
      <c r="F341" s="48"/>
      <c r="G341" s="80"/>
      <c r="H341" s="10"/>
    </row>
    <row r="342" spans="2:8" s="4" customFormat="1" x14ac:dyDescent="0.25">
      <c r="B342" s="152" t="s">
        <v>188</v>
      </c>
      <c r="C342" s="70"/>
      <c r="D342" s="72">
        <f t="shared" ref="D342" si="49">D343+D344</f>
        <v>140</v>
      </c>
      <c r="E342" s="72"/>
      <c r="F342" s="70"/>
      <c r="G342" s="78"/>
      <c r="H342" s="72"/>
    </row>
    <row r="343" spans="2:8" s="4" customFormat="1" x14ac:dyDescent="0.25">
      <c r="B343" s="154" t="s">
        <v>363</v>
      </c>
      <c r="C343" s="11">
        <v>1</v>
      </c>
      <c r="D343" s="10">
        <v>70</v>
      </c>
      <c r="E343" s="10"/>
      <c r="F343" s="48"/>
      <c r="G343" s="80"/>
      <c r="H343" s="10"/>
    </row>
    <row r="344" spans="2:8" s="4" customFormat="1" x14ac:dyDescent="0.25">
      <c r="B344" s="154" t="s">
        <v>364</v>
      </c>
      <c r="C344" s="11">
        <v>1</v>
      </c>
      <c r="D344" s="10">
        <v>70</v>
      </c>
      <c r="E344" s="10"/>
      <c r="F344" s="48"/>
      <c r="G344" s="80"/>
      <c r="H344" s="10"/>
    </row>
    <row r="345" spans="2:8" s="4" customFormat="1" hidden="1" x14ac:dyDescent="0.25">
      <c r="B345" s="152" t="s">
        <v>188</v>
      </c>
      <c r="C345" s="70"/>
      <c r="D345" s="72">
        <f t="shared" ref="D345" si="50">D346+D347+D348</f>
        <v>0</v>
      </c>
      <c r="E345" s="72"/>
      <c r="F345" s="70"/>
      <c r="G345" s="78"/>
      <c r="H345" s="72"/>
    </row>
    <row r="346" spans="2:8" s="4" customFormat="1" hidden="1" x14ac:dyDescent="0.25">
      <c r="B346" s="154" t="s">
        <v>365</v>
      </c>
      <c r="C346" s="11"/>
      <c r="D346" s="10"/>
      <c r="E346" s="10"/>
      <c r="F346" s="48"/>
      <c r="G346" s="80"/>
      <c r="H346" s="10"/>
    </row>
    <row r="347" spans="2:8" s="4" customFormat="1" hidden="1" x14ac:dyDescent="0.25">
      <c r="B347" s="154" t="s">
        <v>366</v>
      </c>
      <c r="C347" s="11"/>
      <c r="D347" s="10"/>
      <c r="E347" s="10"/>
      <c r="F347" s="48"/>
      <c r="G347" s="80"/>
      <c r="H347" s="10"/>
    </row>
    <row r="348" spans="2:8" s="4" customFormat="1" hidden="1" x14ac:dyDescent="0.25">
      <c r="B348" s="154" t="s">
        <v>367</v>
      </c>
      <c r="C348" s="11"/>
      <c r="D348" s="10"/>
      <c r="E348" s="10"/>
      <c r="F348" s="48"/>
      <c r="G348" s="80"/>
      <c r="H348" s="10"/>
    </row>
    <row r="349" spans="2:8" s="4" customFormat="1" hidden="1" x14ac:dyDescent="0.25">
      <c r="B349" s="152" t="s">
        <v>188</v>
      </c>
      <c r="C349" s="70"/>
      <c r="D349" s="72">
        <f t="shared" ref="D349" si="51">D350+D351+D352</f>
        <v>0</v>
      </c>
      <c r="E349" s="72"/>
      <c r="F349" s="70"/>
      <c r="G349" s="78"/>
      <c r="H349" s="72"/>
    </row>
    <row r="350" spans="2:8" s="4" customFormat="1" hidden="1" x14ac:dyDescent="0.25">
      <c r="B350" s="154" t="s">
        <v>368</v>
      </c>
      <c r="C350" s="11"/>
      <c r="D350" s="10"/>
      <c r="E350" s="10"/>
      <c r="F350" s="48"/>
      <c r="G350" s="80"/>
      <c r="H350" s="10"/>
    </row>
    <row r="351" spans="2:8" s="4" customFormat="1" hidden="1" x14ac:dyDescent="0.25">
      <c r="B351" s="154" t="s">
        <v>369</v>
      </c>
      <c r="C351" s="11"/>
      <c r="D351" s="10"/>
      <c r="E351" s="10"/>
      <c r="F351" s="48"/>
      <c r="G351" s="80"/>
      <c r="H351" s="10"/>
    </row>
    <row r="352" spans="2:8" s="4" customFormat="1" hidden="1" x14ac:dyDescent="0.25">
      <c r="B352" s="154" t="s">
        <v>370</v>
      </c>
      <c r="C352" s="11"/>
      <c r="D352" s="10"/>
      <c r="E352" s="10"/>
      <c r="F352" s="48"/>
      <c r="G352" s="80"/>
      <c r="H352" s="10"/>
    </row>
    <row r="353" spans="2:8" s="4" customFormat="1" hidden="1" x14ac:dyDescent="0.25">
      <c r="B353" s="152" t="s">
        <v>188</v>
      </c>
      <c r="C353" s="70"/>
      <c r="D353" s="72">
        <f t="shared" ref="D353" si="52">D354+D355</f>
        <v>0</v>
      </c>
      <c r="E353" s="72"/>
      <c r="F353" s="70"/>
      <c r="G353" s="78"/>
      <c r="H353" s="72"/>
    </row>
    <row r="354" spans="2:8" s="4" customFormat="1" hidden="1" x14ac:dyDescent="0.25">
      <c r="B354" s="154" t="s">
        <v>371</v>
      </c>
      <c r="C354" s="11"/>
      <c r="D354" s="10"/>
      <c r="E354" s="10"/>
      <c r="F354" s="48"/>
      <c r="G354" s="80"/>
      <c r="H354" s="10"/>
    </row>
    <row r="355" spans="2:8" s="4" customFormat="1" hidden="1" x14ac:dyDescent="0.25">
      <c r="B355" s="154" t="s">
        <v>372</v>
      </c>
      <c r="C355" s="11"/>
      <c r="D355" s="10"/>
      <c r="E355" s="10"/>
      <c r="F355" s="48"/>
      <c r="G355" s="80"/>
      <c r="H355" s="10"/>
    </row>
    <row r="356" spans="2:8" s="4" customFormat="1" hidden="1" x14ac:dyDescent="0.25">
      <c r="B356" s="152" t="s">
        <v>188</v>
      </c>
      <c r="C356" s="70"/>
      <c r="D356" s="72">
        <f t="shared" ref="D356" si="53">D357+D358+D359</f>
        <v>0</v>
      </c>
      <c r="E356" s="72"/>
      <c r="F356" s="70"/>
      <c r="G356" s="78"/>
      <c r="H356" s="72"/>
    </row>
    <row r="357" spans="2:8" s="4" customFormat="1" hidden="1" x14ac:dyDescent="0.25">
      <c r="B357" s="154" t="s">
        <v>373</v>
      </c>
      <c r="C357" s="11"/>
      <c r="D357" s="10"/>
      <c r="E357" s="10"/>
      <c r="F357" s="48"/>
      <c r="G357" s="80"/>
      <c r="H357" s="10"/>
    </row>
    <row r="358" spans="2:8" s="4" customFormat="1" hidden="1" x14ac:dyDescent="0.25">
      <c r="B358" s="154" t="s">
        <v>374</v>
      </c>
      <c r="C358" s="11"/>
      <c r="D358" s="10"/>
      <c r="E358" s="10"/>
      <c r="F358" s="48"/>
      <c r="G358" s="80"/>
      <c r="H358" s="10"/>
    </row>
    <row r="359" spans="2:8" s="4" customFormat="1" hidden="1" x14ac:dyDescent="0.25">
      <c r="B359" s="154" t="s">
        <v>375</v>
      </c>
      <c r="C359" s="11"/>
      <c r="D359" s="10"/>
      <c r="E359" s="10"/>
      <c r="F359" s="48"/>
      <c r="G359" s="80"/>
      <c r="H359" s="10"/>
    </row>
    <row r="360" spans="2:8" s="4" customFormat="1" hidden="1" x14ac:dyDescent="0.25">
      <c r="B360" s="152" t="s">
        <v>188</v>
      </c>
      <c r="C360" s="70"/>
      <c r="D360" s="72">
        <f t="shared" ref="D360" si="54">D361+D362</f>
        <v>0</v>
      </c>
      <c r="E360" s="72"/>
      <c r="F360" s="70"/>
      <c r="G360" s="78"/>
      <c r="H360" s="72"/>
    </row>
    <row r="361" spans="2:8" s="4" customFormat="1" hidden="1" x14ac:dyDescent="0.25">
      <c r="B361" s="154" t="s">
        <v>376</v>
      </c>
      <c r="C361" s="11"/>
      <c r="D361" s="10"/>
      <c r="E361" s="10"/>
      <c r="F361" s="48"/>
      <c r="G361" s="80"/>
      <c r="H361" s="10"/>
    </row>
    <row r="362" spans="2:8" s="4" customFormat="1" hidden="1" x14ac:dyDescent="0.25">
      <c r="B362" s="154" t="s">
        <v>377</v>
      </c>
      <c r="C362" s="11"/>
      <c r="D362" s="10"/>
      <c r="E362" s="10"/>
      <c r="F362" s="48"/>
      <c r="G362" s="80"/>
      <c r="H362" s="10"/>
    </row>
    <row r="363" spans="2:8" s="4" customFormat="1" hidden="1" x14ac:dyDescent="0.25">
      <c r="B363" s="152" t="s">
        <v>188</v>
      </c>
      <c r="C363" s="70"/>
      <c r="D363" s="72">
        <f t="shared" ref="D363" si="55">D364+D365</f>
        <v>0</v>
      </c>
      <c r="E363" s="72"/>
      <c r="F363" s="70"/>
      <c r="G363" s="78"/>
      <c r="H363" s="72"/>
    </row>
    <row r="364" spans="2:8" s="4" customFormat="1" hidden="1" x14ac:dyDescent="0.25">
      <c r="B364" s="154" t="s">
        <v>378</v>
      </c>
      <c r="C364" s="11"/>
      <c r="D364" s="10"/>
      <c r="E364" s="10"/>
      <c r="F364" s="48"/>
      <c r="G364" s="80"/>
      <c r="H364" s="10"/>
    </row>
    <row r="365" spans="2:8" s="4" customFormat="1" hidden="1" x14ac:dyDescent="0.25">
      <c r="B365" s="154" t="s">
        <v>379</v>
      </c>
      <c r="C365" s="11"/>
      <c r="D365" s="10"/>
      <c r="E365" s="10"/>
      <c r="F365" s="48"/>
      <c r="G365" s="80"/>
      <c r="H365" s="10"/>
    </row>
    <row r="366" spans="2:8" s="4" customFormat="1" x14ac:dyDescent="0.25">
      <c r="B366" s="152" t="s">
        <v>188</v>
      </c>
      <c r="C366" s="70"/>
      <c r="D366" s="72">
        <f t="shared" ref="D366" si="56">D367+D368</f>
        <v>300</v>
      </c>
      <c r="E366" s="72"/>
      <c r="F366" s="70"/>
      <c r="G366" s="78"/>
      <c r="H366" s="72"/>
    </row>
    <row r="367" spans="2:8" s="4" customFormat="1" x14ac:dyDescent="0.25">
      <c r="B367" s="154" t="s">
        <v>380</v>
      </c>
      <c r="C367" s="11">
        <v>1</v>
      </c>
      <c r="D367" s="10">
        <v>150</v>
      </c>
      <c r="E367" s="10"/>
      <c r="F367" s="48"/>
      <c r="G367" s="80"/>
      <c r="H367" s="10"/>
    </row>
    <row r="368" spans="2:8" s="4" customFormat="1" x14ac:dyDescent="0.25">
      <c r="B368" s="154" t="s">
        <v>381</v>
      </c>
      <c r="C368" s="11">
        <v>1</v>
      </c>
      <c r="D368" s="10">
        <v>150</v>
      </c>
      <c r="E368" s="10"/>
      <c r="F368" s="48"/>
      <c r="G368" s="80"/>
      <c r="H368" s="10"/>
    </row>
    <row r="369" spans="2:8" s="4" customFormat="1" x14ac:dyDescent="0.25">
      <c r="B369" s="152" t="s">
        <v>188</v>
      </c>
      <c r="C369" s="70"/>
      <c r="D369" s="72">
        <f t="shared" ref="D369" si="57">D370+D371</f>
        <v>300</v>
      </c>
      <c r="E369" s="72"/>
      <c r="F369" s="70"/>
      <c r="G369" s="78"/>
      <c r="H369" s="72"/>
    </row>
    <row r="370" spans="2:8" s="4" customFormat="1" x14ac:dyDescent="0.25">
      <c r="B370" s="154" t="s">
        <v>382</v>
      </c>
      <c r="C370" s="11">
        <v>1</v>
      </c>
      <c r="D370" s="10">
        <v>150</v>
      </c>
      <c r="E370" s="10"/>
      <c r="F370" s="48"/>
      <c r="G370" s="80"/>
      <c r="H370" s="10"/>
    </row>
    <row r="371" spans="2:8" s="4" customFormat="1" x14ac:dyDescent="0.25">
      <c r="B371" s="154" t="s">
        <v>383</v>
      </c>
      <c r="C371" s="11">
        <v>1</v>
      </c>
      <c r="D371" s="10">
        <v>150</v>
      </c>
      <c r="E371" s="10"/>
      <c r="F371" s="48"/>
      <c r="G371" s="80"/>
      <c r="H371" s="10"/>
    </row>
    <row r="372" spans="2:8" s="4" customFormat="1" x14ac:dyDescent="0.25">
      <c r="B372" s="152" t="s">
        <v>188</v>
      </c>
      <c r="C372" s="70"/>
      <c r="D372" s="72">
        <f t="shared" ref="D372" si="58">D373+D374</f>
        <v>300</v>
      </c>
      <c r="E372" s="72"/>
      <c r="F372" s="70"/>
      <c r="G372" s="78"/>
      <c r="H372" s="72"/>
    </row>
    <row r="373" spans="2:8" s="4" customFormat="1" x14ac:dyDescent="0.25">
      <c r="B373" s="154" t="s">
        <v>384</v>
      </c>
      <c r="C373" s="11">
        <v>1</v>
      </c>
      <c r="D373" s="10">
        <v>150</v>
      </c>
      <c r="E373" s="10"/>
      <c r="F373" s="48"/>
      <c r="G373" s="80"/>
      <c r="H373" s="10"/>
    </row>
    <row r="374" spans="2:8" s="4" customFormat="1" x14ac:dyDescent="0.25">
      <c r="B374" s="154" t="s">
        <v>385</v>
      </c>
      <c r="C374" s="11">
        <v>1</v>
      </c>
      <c r="D374" s="10">
        <v>150</v>
      </c>
      <c r="E374" s="10"/>
      <c r="F374" s="48"/>
      <c r="G374" s="80"/>
      <c r="H374" s="10"/>
    </row>
    <row r="375" spans="2:8" s="4" customFormat="1" x14ac:dyDescent="0.25">
      <c r="B375" s="152" t="s">
        <v>188</v>
      </c>
      <c r="C375" s="70"/>
      <c r="D375" s="72">
        <f t="shared" ref="D375" si="59">D376+D377</f>
        <v>220</v>
      </c>
      <c r="E375" s="72"/>
      <c r="F375" s="70"/>
      <c r="G375" s="78"/>
      <c r="H375" s="72"/>
    </row>
    <row r="376" spans="2:8" s="4" customFormat="1" x14ac:dyDescent="0.25">
      <c r="B376" s="154" t="s">
        <v>386</v>
      </c>
      <c r="C376" s="11">
        <v>1</v>
      </c>
      <c r="D376" s="10">
        <v>70</v>
      </c>
      <c r="E376" s="10"/>
      <c r="F376" s="48"/>
      <c r="G376" s="80"/>
      <c r="H376" s="10"/>
    </row>
    <row r="377" spans="2:8" s="4" customFormat="1" x14ac:dyDescent="0.25">
      <c r="B377" s="154" t="s">
        <v>387</v>
      </c>
      <c r="C377" s="11">
        <v>1</v>
      </c>
      <c r="D377" s="10">
        <v>150</v>
      </c>
      <c r="E377" s="10"/>
      <c r="F377" s="48"/>
      <c r="G377" s="80"/>
      <c r="H377" s="10"/>
    </row>
    <row r="378" spans="2:8" s="4" customFormat="1" ht="34.5" customHeight="1" x14ac:dyDescent="0.25">
      <c r="B378" s="5" t="s">
        <v>388</v>
      </c>
      <c r="C378" s="52">
        <f>SUM(C379:C405)</f>
        <v>15</v>
      </c>
      <c r="D378" s="43">
        <f t="shared" ref="D378:F378" si="60">D379</f>
        <v>1370</v>
      </c>
      <c r="E378" s="43">
        <f t="shared" si="60"/>
        <v>1370</v>
      </c>
      <c r="F378" s="52">
        <f t="shared" si="60"/>
        <v>15</v>
      </c>
      <c r="G378" s="105"/>
      <c r="H378" s="43"/>
    </row>
    <row r="379" spans="2:8" s="4" customFormat="1" ht="18.75" customHeight="1" x14ac:dyDescent="0.25">
      <c r="B379" s="153"/>
      <c r="C379" s="73"/>
      <c r="D379" s="74">
        <f>D380+D383+D386+D390+D392+D394+D397+D399+D403</f>
        <v>1370</v>
      </c>
      <c r="E379" s="74">
        <f t="shared" ref="E379:F379" si="61">E380+E383+E386+E390+E392+E394+E397+E399+E403</f>
        <v>1370</v>
      </c>
      <c r="F379" s="73">
        <f t="shared" si="61"/>
        <v>15</v>
      </c>
      <c r="G379" s="119"/>
      <c r="H379" s="74"/>
    </row>
    <row r="380" spans="2:8" s="4" customFormat="1" ht="15.75" customHeight="1" x14ac:dyDescent="0.25">
      <c r="B380" s="150" t="s">
        <v>188</v>
      </c>
      <c r="C380" s="70"/>
      <c r="D380" s="72">
        <f>D381+D382</f>
        <v>140</v>
      </c>
      <c r="E380" s="72">
        <v>140</v>
      </c>
      <c r="F380" s="70">
        <v>2</v>
      </c>
      <c r="G380" s="79"/>
      <c r="H380" s="72"/>
    </row>
    <row r="381" spans="2:8" s="4" customFormat="1" ht="28.5" customHeight="1" x14ac:dyDescent="0.25">
      <c r="B381" s="154" t="s">
        <v>389</v>
      </c>
      <c r="C381" s="11">
        <v>1</v>
      </c>
      <c r="D381" s="10">
        <v>70</v>
      </c>
      <c r="E381" s="13">
        <v>70</v>
      </c>
      <c r="F381" s="48">
        <v>1</v>
      </c>
      <c r="G381" s="12" t="s">
        <v>390</v>
      </c>
      <c r="H381" s="13" t="s">
        <v>391</v>
      </c>
    </row>
    <row r="382" spans="2:8" s="4" customFormat="1" ht="42.75" customHeight="1" x14ac:dyDescent="0.25">
      <c r="B382" s="154" t="s">
        <v>392</v>
      </c>
      <c r="C382" s="11">
        <v>1</v>
      </c>
      <c r="D382" s="10">
        <v>70</v>
      </c>
      <c r="E382" s="13">
        <v>70</v>
      </c>
      <c r="F382" s="48">
        <v>1</v>
      </c>
      <c r="G382" s="12" t="s">
        <v>390</v>
      </c>
      <c r="H382" s="13" t="s">
        <v>391</v>
      </c>
    </row>
    <row r="383" spans="2:8" s="4" customFormat="1" ht="15.75" customHeight="1" x14ac:dyDescent="0.25">
      <c r="B383" s="152" t="s">
        <v>188</v>
      </c>
      <c r="C383" s="70"/>
      <c r="D383" s="72">
        <f>D384+D385</f>
        <v>140</v>
      </c>
      <c r="E383" s="72">
        <v>140</v>
      </c>
      <c r="F383" s="70">
        <v>2</v>
      </c>
      <c r="G383" s="78"/>
      <c r="H383" s="72"/>
    </row>
    <row r="384" spans="2:8" s="4" customFormat="1" ht="47.25" customHeight="1" x14ac:dyDescent="0.25">
      <c r="B384" s="154" t="s">
        <v>393</v>
      </c>
      <c r="C384" s="11">
        <v>1</v>
      </c>
      <c r="D384" s="10">
        <v>70</v>
      </c>
      <c r="E384" s="13">
        <v>70</v>
      </c>
      <c r="F384" s="48">
        <v>1</v>
      </c>
      <c r="G384" s="12" t="s">
        <v>390</v>
      </c>
      <c r="H384" s="13" t="s">
        <v>391</v>
      </c>
    </row>
    <row r="385" spans="2:8" s="4" customFormat="1" ht="46.5" customHeight="1" x14ac:dyDescent="0.25">
      <c r="B385" s="154" t="s">
        <v>394</v>
      </c>
      <c r="C385" s="11">
        <v>1</v>
      </c>
      <c r="D385" s="10">
        <v>70</v>
      </c>
      <c r="E385" s="13">
        <v>70</v>
      </c>
      <c r="F385" s="48">
        <v>1</v>
      </c>
      <c r="G385" s="12" t="s">
        <v>390</v>
      </c>
      <c r="H385" s="13" t="s">
        <v>391</v>
      </c>
    </row>
    <row r="386" spans="2:8" s="4" customFormat="1" ht="15.75" customHeight="1" x14ac:dyDescent="0.25">
      <c r="B386" s="152" t="s">
        <v>188</v>
      </c>
      <c r="C386" s="70"/>
      <c r="D386" s="72">
        <f>D387+D389</f>
        <v>140</v>
      </c>
      <c r="E386" s="72">
        <v>140</v>
      </c>
      <c r="F386" s="70">
        <v>2</v>
      </c>
      <c r="G386" s="78"/>
      <c r="H386" s="72"/>
    </row>
    <row r="387" spans="2:8" s="4" customFormat="1" ht="43.5" customHeight="1" x14ac:dyDescent="0.25">
      <c r="B387" s="154" t="s">
        <v>395</v>
      </c>
      <c r="C387" s="11">
        <v>1</v>
      </c>
      <c r="D387" s="10">
        <v>70</v>
      </c>
      <c r="E387" s="13">
        <v>70</v>
      </c>
      <c r="F387" s="48">
        <v>1</v>
      </c>
      <c r="G387" s="12" t="s">
        <v>390</v>
      </c>
      <c r="H387" s="13" t="s">
        <v>391</v>
      </c>
    </row>
    <row r="388" spans="2:8" s="4" customFormat="1" ht="2.25" hidden="1" customHeight="1" x14ac:dyDescent="0.25">
      <c r="B388" s="154" t="s">
        <v>396</v>
      </c>
      <c r="C388" s="11"/>
      <c r="D388" s="10"/>
      <c r="E388" s="13"/>
      <c r="F388" s="48"/>
      <c r="G388" s="80"/>
      <c r="H388" s="13"/>
    </row>
    <row r="389" spans="2:8" s="4" customFormat="1" ht="50.25" customHeight="1" x14ac:dyDescent="0.25">
      <c r="B389" s="154" t="s">
        <v>397</v>
      </c>
      <c r="C389" s="11">
        <v>1</v>
      </c>
      <c r="D389" s="10">
        <v>70</v>
      </c>
      <c r="E389" s="13">
        <v>70</v>
      </c>
      <c r="F389" s="48">
        <v>1</v>
      </c>
      <c r="G389" s="12" t="s">
        <v>390</v>
      </c>
      <c r="H389" s="13" t="s">
        <v>391</v>
      </c>
    </row>
    <row r="390" spans="2:8" s="4" customFormat="1" ht="15.75" customHeight="1" x14ac:dyDescent="0.25">
      <c r="B390" s="152" t="s">
        <v>188</v>
      </c>
      <c r="C390" s="70"/>
      <c r="D390" s="72">
        <f>D391</f>
        <v>150</v>
      </c>
      <c r="E390" s="72">
        <v>150</v>
      </c>
      <c r="F390" s="70">
        <v>1</v>
      </c>
      <c r="G390" s="78"/>
      <c r="H390" s="72"/>
    </row>
    <row r="391" spans="2:8" s="4" customFormat="1" ht="47.25" customHeight="1" x14ac:dyDescent="0.25">
      <c r="B391" s="154" t="s">
        <v>398</v>
      </c>
      <c r="C391" s="11">
        <v>1</v>
      </c>
      <c r="D391" s="10">
        <v>150</v>
      </c>
      <c r="E391" s="13">
        <v>150</v>
      </c>
      <c r="F391" s="48">
        <v>1</v>
      </c>
      <c r="G391" s="12" t="s">
        <v>399</v>
      </c>
      <c r="H391" s="13" t="s">
        <v>400</v>
      </c>
    </row>
    <row r="392" spans="2:8" s="4" customFormat="1" ht="15.75" customHeight="1" x14ac:dyDescent="0.25">
      <c r="B392" s="152" t="s">
        <v>188</v>
      </c>
      <c r="C392" s="70"/>
      <c r="D392" s="72">
        <f>D393</f>
        <v>150</v>
      </c>
      <c r="E392" s="72">
        <v>150</v>
      </c>
      <c r="F392" s="70">
        <v>1</v>
      </c>
      <c r="G392" s="78"/>
      <c r="H392" s="72"/>
    </row>
    <row r="393" spans="2:8" s="4" customFormat="1" ht="51.75" customHeight="1" x14ac:dyDescent="0.25">
      <c r="B393" s="154" t="s">
        <v>401</v>
      </c>
      <c r="C393" s="11">
        <v>1</v>
      </c>
      <c r="D393" s="10">
        <v>150</v>
      </c>
      <c r="E393" s="13">
        <v>150</v>
      </c>
      <c r="F393" s="48">
        <v>1</v>
      </c>
      <c r="G393" s="12" t="s">
        <v>399</v>
      </c>
      <c r="H393" s="13" t="s">
        <v>400</v>
      </c>
    </row>
    <row r="394" spans="2:8" s="4" customFormat="1" ht="15.75" customHeight="1" x14ac:dyDescent="0.25">
      <c r="B394" s="152" t="s">
        <v>188</v>
      </c>
      <c r="C394" s="70"/>
      <c r="D394" s="72">
        <f>D395</f>
        <v>70</v>
      </c>
      <c r="E394" s="72">
        <v>70</v>
      </c>
      <c r="F394" s="70">
        <v>1</v>
      </c>
      <c r="G394" s="78"/>
      <c r="H394" s="72"/>
    </row>
    <row r="395" spans="2:8" s="4" customFormat="1" ht="48" customHeight="1" x14ac:dyDescent="0.25">
      <c r="B395" s="154" t="s">
        <v>402</v>
      </c>
      <c r="C395" s="11">
        <v>1</v>
      </c>
      <c r="D395" s="10">
        <v>70</v>
      </c>
      <c r="E395" s="13">
        <v>70</v>
      </c>
      <c r="F395" s="48">
        <v>1</v>
      </c>
      <c r="G395" s="12" t="s">
        <v>390</v>
      </c>
      <c r="H395" s="13" t="s">
        <v>391</v>
      </c>
    </row>
    <row r="396" spans="2:8" s="4" customFormat="1" ht="15.75" hidden="1" customHeight="1" x14ac:dyDescent="0.25">
      <c r="B396" s="154" t="s">
        <v>403</v>
      </c>
      <c r="C396" s="11"/>
      <c r="D396" s="10"/>
      <c r="E396" s="13"/>
      <c r="F396" s="48"/>
      <c r="G396" s="80"/>
      <c r="H396" s="13"/>
    </row>
    <row r="397" spans="2:8" s="4" customFormat="1" ht="15.75" customHeight="1" x14ac:dyDescent="0.25">
      <c r="B397" s="152" t="s">
        <v>188</v>
      </c>
      <c r="C397" s="70"/>
      <c r="D397" s="72">
        <f>D398</f>
        <v>150</v>
      </c>
      <c r="E397" s="72">
        <v>150</v>
      </c>
      <c r="F397" s="70">
        <v>1</v>
      </c>
      <c r="G397" s="78"/>
      <c r="H397" s="72"/>
    </row>
    <row r="398" spans="2:8" s="4" customFormat="1" ht="45" customHeight="1" x14ac:dyDescent="0.25">
      <c r="B398" s="154" t="s">
        <v>404</v>
      </c>
      <c r="C398" s="11">
        <v>1</v>
      </c>
      <c r="D398" s="10">
        <v>150</v>
      </c>
      <c r="E398" s="13">
        <v>150</v>
      </c>
      <c r="F398" s="48">
        <v>1</v>
      </c>
      <c r="G398" s="12" t="s">
        <v>399</v>
      </c>
      <c r="H398" s="13" t="s">
        <v>400</v>
      </c>
    </row>
    <row r="399" spans="2:8" s="4" customFormat="1" ht="15.75" customHeight="1" x14ac:dyDescent="0.25">
      <c r="B399" s="152" t="s">
        <v>188</v>
      </c>
      <c r="C399" s="70"/>
      <c r="D399" s="72">
        <f>D400+D401+D402</f>
        <v>290</v>
      </c>
      <c r="E399" s="72">
        <v>290</v>
      </c>
      <c r="F399" s="70">
        <v>3</v>
      </c>
      <c r="G399" s="78"/>
      <c r="H399" s="72"/>
    </row>
    <row r="400" spans="2:8" s="4" customFormat="1" ht="54" customHeight="1" x14ac:dyDescent="0.25">
      <c r="B400" s="154" t="s">
        <v>405</v>
      </c>
      <c r="C400" s="11">
        <v>1</v>
      </c>
      <c r="D400" s="10">
        <v>70</v>
      </c>
      <c r="E400" s="13">
        <v>70</v>
      </c>
      <c r="F400" s="48">
        <v>1</v>
      </c>
      <c r="G400" s="12" t="s">
        <v>390</v>
      </c>
      <c r="H400" s="13" t="s">
        <v>391</v>
      </c>
    </row>
    <row r="401" spans="2:8" s="4" customFormat="1" ht="48" customHeight="1" x14ac:dyDescent="0.25">
      <c r="B401" s="154" t="s">
        <v>406</v>
      </c>
      <c r="C401" s="11">
        <v>1</v>
      </c>
      <c r="D401" s="10">
        <v>150</v>
      </c>
      <c r="E401" s="13">
        <v>150</v>
      </c>
      <c r="F401" s="48">
        <v>1</v>
      </c>
      <c r="G401" s="12" t="s">
        <v>399</v>
      </c>
      <c r="H401" s="13" t="s">
        <v>400</v>
      </c>
    </row>
    <row r="402" spans="2:8" s="4" customFormat="1" ht="51" customHeight="1" x14ac:dyDescent="0.25">
      <c r="B402" s="154" t="s">
        <v>407</v>
      </c>
      <c r="C402" s="11">
        <v>1</v>
      </c>
      <c r="D402" s="10">
        <v>70</v>
      </c>
      <c r="E402" s="13">
        <v>70</v>
      </c>
      <c r="F402" s="48">
        <v>1</v>
      </c>
      <c r="G402" s="12" t="s">
        <v>390</v>
      </c>
      <c r="H402" s="13" t="s">
        <v>391</v>
      </c>
    </row>
    <row r="403" spans="2:8" s="4" customFormat="1" ht="15.75" customHeight="1" x14ac:dyDescent="0.25">
      <c r="B403" s="152" t="s">
        <v>188</v>
      </c>
      <c r="C403" s="70"/>
      <c r="D403" s="72">
        <f>D404+D405</f>
        <v>140</v>
      </c>
      <c r="E403" s="72">
        <v>140</v>
      </c>
      <c r="F403" s="70">
        <v>2</v>
      </c>
      <c r="G403" s="78"/>
      <c r="H403" s="72"/>
    </row>
    <row r="404" spans="2:8" s="4" customFormat="1" ht="47.25" customHeight="1" x14ac:dyDescent="0.25">
      <c r="B404" s="154" t="s">
        <v>408</v>
      </c>
      <c r="C404" s="11">
        <v>1</v>
      </c>
      <c r="D404" s="10">
        <v>70</v>
      </c>
      <c r="E404" s="13">
        <v>70</v>
      </c>
      <c r="F404" s="48">
        <v>1</v>
      </c>
      <c r="G404" s="12" t="s">
        <v>390</v>
      </c>
      <c r="H404" s="13" t="s">
        <v>391</v>
      </c>
    </row>
    <row r="405" spans="2:8" s="4" customFormat="1" ht="40.5" customHeight="1" x14ac:dyDescent="0.25">
      <c r="B405" s="154" t="s">
        <v>409</v>
      </c>
      <c r="C405" s="11">
        <v>1</v>
      </c>
      <c r="D405" s="10">
        <v>70</v>
      </c>
      <c r="E405" s="13">
        <v>70</v>
      </c>
      <c r="F405" s="48">
        <v>1</v>
      </c>
      <c r="G405" s="12" t="s">
        <v>390</v>
      </c>
      <c r="H405" s="13" t="s">
        <v>391</v>
      </c>
    </row>
    <row r="406" spans="2:8" s="4" customFormat="1" ht="36.75" customHeight="1" x14ac:dyDescent="0.25">
      <c r="B406" s="5" t="s">
        <v>410</v>
      </c>
      <c r="C406" s="52">
        <f>SUM(C407:C443)</f>
        <v>26</v>
      </c>
      <c r="D406" s="43">
        <f t="shared" ref="D406:F406" si="62">D407</f>
        <v>2380</v>
      </c>
      <c r="E406" s="43">
        <f t="shared" si="62"/>
        <v>1933.95</v>
      </c>
      <c r="F406" s="52">
        <f t="shared" si="62"/>
        <v>26</v>
      </c>
      <c r="G406" s="105"/>
      <c r="H406" s="43"/>
    </row>
    <row r="407" spans="2:8" s="4" customFormat="1" ht="18.75" customHeight="1" x14ac:dyDescent="0.25">
      <c r="B407" s="153"/>
      <c r="C407" s="73"/>
      <c r="D407" s="74">
        <f>D408+D412+D415+D416+D419+D420+D424+D428+D429+D430+D431+D435+D440+D441</f>
        <v>2380</v>
      </c>
      <c r="E407" s="74">
        <f t="shared" ref="E407" si="63">E408+E412+E415+E416+E419+E420+E424+E428+E429+E430+E431+E435+E440+E441</f>
        <v>1933.95</v>
      </c>
      <c r="F407" s="73">
        <f>SUM(F410:F443)</f>
        <v>26</v>
      </c>
      <c r="G407" s="119"/>
      <c r="H407" s="74"/>
    </row>
    <row r="408" spans="2:8" s="4" customFormat="1" ht="20.25" customHeight="1" x14ac:dyDescent="0.25">
      <c r="B408" s="150" t="s">
        <v>188</v>
      </c>
      <c r="C408" s="70"/>
      <c r="D408" s="72">
        <f>D410+D411</f>
        <v>140</v>
      </c>
      <c r="E408" s="72">
        <v>104.1</v>
      </c>
      <c r="F408" s="70"/>
      <c r="G408" s="78"/>
      <c r="H408" s="72"/>
    </row>
    <row r="409" spans="2:8" s="4" customFormat="1" ht="15.75" hidden="1" customHeight="1" x14ac:dyDescent="0.25">
      <c r="B409" s="154" t="s">
        <v>411</v>
      </c>
      <c r="C409" s="11"/>
      <c r="D409" s="13"/>
      <c r="E409" s="13"/>
      <c r="F409" s="11"/>
      <c r="G409" s="80"/>
      <c r="H409" s="13"/>
    </row>
    <row r="410" spans="2:8" s="4" customFormat="1" ht="25.5" customHeight="1" x14ac:dyDescent="0.25">
      <c r="B410" s="154" t="s">
        <v>412</v>
      </c>
      <c r="C410" s="11">
        <v>1</v>
      </c>
      <c r="D410" s="13">
        <v>70</v>
      </c>
      <c r="E410" s="13">
        <v>52.05</v>
      </c>
      <c r="F410" s="11">
        <v>1</v>
      </c>
      <c r="G410" s="109" t="s">
        <v>870</v>
      </c>
      <c r="H410" s="14" t="s">
        <v>812</v>
      </c>
    </row>
    <row r="411" spans="2:8" s="4" customFormat="1" ht="15.75" customHeight="1" x14ac:dyDescent="0.25">
      <c r="B411" s="154" t="s">
        <v>413</v>
      </c>
      <c r="C411" s="11">
        <v>1</v>
      </c>
      <c r="D411" s="13">
        <v>70</v>
      </c>
      <c r="E411" s="13">
        <v>52.05</v>
      </c>
      <c r="F411" s="11">
        <v>1</v>
      </c>
      <c r="G411" s="109" t="s">
        <v>870</v>
      </c>
      <c r="H411" s="14" t="s">
        <v>812</v>
      </c>
    </row>
    <row r="412" spans="2:8" s="4" customFormat="1" ht="15.75" customHeight="1" x14ac:dyDescent="0.25">
      <c r="B412" s="150" t="s">
        <v>188</v>
      </c>
      <c r="C412" s="70"/>
      <c r="D412" s="72">
        <f>D413+D414</f>
        <v>220</v>
      </c>
      <c r="E412" s="72">
        <v>187.05</v>
      </c>
      <c r="F412" s="70"/>
      <c r="G412" s="79"/>
      <c r="H412" s="132"/>
    </row>
    <row r="413" spans="2:8" s="4" customFormat="1" ht="24" customHeight="1" x14ac:dyDescent="0.25">
      <c r="B413" s="154" t="s">
        <v>414</v>
      </c>
      <c r="C413" s="11">
        <v>1</v>
      </c>
      <c r="D413" s="13">
        <v>150</v>
      </c>
      <c r="E413" s="13">
        <v>135</v>
      </c>
      <c r="F413" s="11">
        <v>1</v>
      </c>
      <c r="G413" s="109" t="s">
        <v>871</v>
      </c>
      <c r="H413" s="14">
        <v>11</v>
      </c>
    </row>
    <row r="414" spans="2:8" s="4" customFormat="1" ht="29.25" customHeight="1" x14ac:dyDescent="0.25">
      <c r="B414" s="154" t="s">
        <v>415</v>
      </c>
      <c r="C414" s="11">
        <v>1</v>
      </c>
      <c r="D414" s="13">
        <v>70</v>
      </c>
      <c r="E414" s="13">
        <v>52.05</v>
      </c>
      <c r="F414" s="11">
        <v>1</v>
      </c>
      <c r="G414" s="109" t="s">
        <v>870</v>
      </c>
      <c r="H414" s="14" t="s">
        <v>812</v>
      </c>
    </row>
    <row r="415" spans="2:8" s="4" customFormat="1" ht="28.5" customHeight="1" x14ac:dyDescent="0.25">
      <c r="B415" s="33" t="s">
        <v>416</v>
      </c>
      <c r="C415" s="70">
        <v>1</v>
      </c>
      <c r="D415" s="72">
        <v>150</v>
      </c>
      <c r="E415" s="72">
        <v>135</v>
      </c>
      <c r="F415" s="70">
        <v>1</v>
      </c>
      <c r="G415" s="133" t="s">
        <v>871</v>
      </c>
      <c r="H415" s="132" t="s">
        <v>295</v>
      </c>
    </row>
    <row r="416" spans="2:8" s="4" customFormat="1" ht="15.75" customHeight="1" x14ac:dyDescent="0.25">
      <c r="B416" s="150" t="s">
        <v>188</v>
      </c>
      <c r="C416" s="70"/>
      <c r="D416" s="72">
        <f>D417</f>
        <v>150</v>
      </c>
      <c r="E416" s="72">
        <v>135</v>
      </c>
      <c r="F416" s="70"/>
      <c r="G416" s="79"/>
      <c r="H416" s="132"/>
    </row>
    <row r="417" spans="2:8" s="4" customFormat="1" ht="15.75" customHeight="1" x14ac:dyDescent="0.25">
      <c r="B417" s="154" t="s">
        <v>417</v>
      </c>
      <c r="C417" s="11">
        <v>1</v>
      </c>
      <c r="D417" s="13">
        <v>150</v>
      </c>
      <c r="E417" s="13">
        <v>135</v>
      </c>
      <c r="F417" s="11">
        <v>1</v>
      </c>
      <c r="G417" s="109" t="s">
        <v>871</v>
      </c>
      <c r="H417" s="14" t="s">
        <v>295</v>
      </c>
    </row>
    <row r="418" spans="2:8" s="4" customFormat="1" ht="15.75" hidden="1" customHeight="1" x14ac:dyDescent="0.25">
      <c r="B418" s="154" t="s">
        <v>418</v>
      </c>
      <c r="C418" s="11"/>
      <c r="D418" s="13"/>
      <c r="E418" s="13"/>
      <c r="F418" s="11"/>
      <c r="G418" s="12"/>
      <c r="H418" s="14"/>
    </row>
    <row r="419" spans="2:8" s="4" customFormat="1" ht="15.75" customHeight="1" x14ac:dyDescent="0.25">
      <c r="B419" s="33" t="s">
        <v>419</v>
      </c>
      <c r="C419" s="70">
        <v>1</v>
      </c>
      <c r="D419" s="72">
        <v>150</v>
      </c>
      <c r="E419" s="72">
        <v>135</v>
      </c>
      <c r="F419" s="70">
        <v>1</v>
      </c>
      <c r="G419" s="133" t="s">
        <v>871</v>
      </c>
      <c r="H419" s="132">
        <v>11</v>
      </c>
    </row>
    <row r="420" spans="2:8" s="4" customFormat="1" ht="15.75" customHeight="1" x14ac:dyDescent="0.25">
      <c r="B420" s="150" t="s">
        <v>188</v>
      </c>
      <c r="C420" s="70"/>
      <c r="D420" s="72">
        <f>D421+D422+D423</f>
        <v>290</v>
      </c>
      <c r="E420" s="72">
        <v>239.1</v>
      </c>
      <c r="F420" s="70"/>
      <c r="G420" s="79"/>
      <c r="H420" s="132"/>
    </row>
    <row r="421" spans="2:8" s="4" customFormat="1" ht="15.75" customHeight="1" x14ac:dyDescent="0.25">
      <c r="B421" s="154" t="s">
        <v>420</v>
      </c>
      <c r="C421" s="11">
        <v>1</v>
      </c>
      <c r="D421" s="13">
        <v>150</v>
      </c>
      <c r="E421" s="13">
        <v>135</v>
      </c>
      <c r="F421" s="11">
        <v>1</v>
      </c>
      <c r="G421" s="109" t="s">
        <v>871</v>
      </c>
      <c r="H421" s="14" t="s">
        <v>295</v>
      </c>
    </row>
    <row r="422" spans="2:8" s="4" customFormat="1" ht="15.75" customHeight="1" x14ac:dyDescent="0.25">
      <c r="B422" s="154" t="s">
        <v>421</v>
      </c>
      <c r="C422" s="11">
        <v>1</v>
      </c>
      <c r="D422" s="13">
        <v>70</v>
      </c>
      <c r="E422" s="13">
        <v>52.05</v>
      </c>
      <c r="F422" s="11">
        <v>1</v>
      </c>
      <c r="G422" s="109" t="s">
        <v>870</v>
      </c>
      <c r="H422" s="14" t="s">
        <v>812</v>
      </c>
    </row>
    <row r="423" spans="2:8" s="4" customFormat="1" ht="15.75" customHeight="1" x14ac:dyDescent="0.25">
      <c r="B423" s="154" t="s">
        <v>422</v>
      </c>
      <c r="C423" s="11">
        <v>1</v>
      </c>
      <c r="D423" s="13">
        <v>70</v>
      </c>
      <c r="E423" s="13">
        <v>52.05</v>
      </c>
      <c r="F423" s="11">
        <v>1</v>
      </c>
      <c r="G423" s="109" t="s">
        <v>870</v>
      </c>
      <c r="H423" s="14" t="s">
        <v>812</v>
      </c>
    </row>
    <row r="424" spans="2:8" s="4" customFormat="1" ht="15.75" customHeight="1" x14ac:dyDescent="0.25">
      <c r="B424" s="150" t="s">
        <v>188</v>
      </c>
      <c r="C424" s="70"/>
      <c r="D424" s="72">
        <f>D425+D426+D427</f>
        <v>210</v>
      </c>
      <c r="E424" s="72">
        <v>156.14999999999998</v>
      </c>
      <c r="F424" s="70"/>
      <c r="G424" s="134"/>
      <c r="H424" s="132"/>
    </row>
    <row r="425" spans="2:8" s="4" customFormat="1" ht="15.75" customHeight="1" x14ac:dyDescent="0.25">
      <c r="B425" s="154" t="s">
        <v>423</v>
      </c>
      <c r="C425" s="11">
        <v>1</v>
      </c>
      <c r="D425" s="13">
        <v>70</v>
      </c>
      <c r="E425" s="13">
        <v>52.05</v>
      </c>
      <c r="F425" s="11">
        <v>1</v>
      </c>
      <c r="G425" s="109" t="s">
        <v>870</v>
      </c>
      <c r="H425" s="14" t="s">
        <v>812</v>
      </c>
    </row>
    <row r="426" spans="2:8" s="4" customFormat="1" ht="15.75" customHeight="1" x14ac:dyDescent="0.25">
      <c r="B426" s="154" t="s">
        <v>424</v>
      </c>
      <c r="C426" s="11">
        <v>1</v>
      </c>
      <c r="D426" s="13">
        <v>70</v>
      </c>
      <c r="E426" s="13">
        <v>52.05</v>
      </c>
      <c r="F426" s="11">
        <v>1</v>
      </c>
      <c r="G426" s="109" t="s">
        <v>870</v>
      </c>
      <c r="H426" s="14" t="s">
        <v>812</v>
      </c>
    </row>
    <row r="427" spans="2:8" s="4" customFormat="1" ht="15.75" customHeight="1" x14ac:dyDescent="0.25">
      <c r="B427" s="154" t="s">
        <v>425</v>
      </c>
      <c r="C427" s="11">
        <v>1</v>
      </c>
      <c r="D427" s="13">
        <v>70</v>
      </c>
      <c r="E427" s="13">
        <v>52.05</v>
      </c>
      <c r="F427" s="11">
        <v>1</v>
      </c>
      <c r="G427" s="109" t="s">
        <v>870</v>
      </c>
      <c r="H427" s="14" t="s">
        <v>812</v>
      </c>
    </row>
    <row r="428" spans="2:8" s="4" customFormat="1" ht="15.75" customHeight="1" x14ac:dyDescent="0.25">
      <c r="B428" s="33" t="s">
        <v>426</v>
      </c>
      <c r="C428" s="70">
        <v>1</v>
      </c>
      <c r="D428" s="72">
        <v>150</v>
      </c>
      <c r="E428" s="72">
        <v>135</v>
      </c>
      <c r="F428" s="70">
        <v>1</v>
      </c>
      <c r="G428" s="133" t="s">
        <v>871</v>
      </c>
      <c r="H428" s="132" t="s">
        <v>295</v>
      </c>
    </row>
    <row r="429" spans="2:8" s="4" customFormat="1" ht="15.75" customHeight="1" x14ac:dyDescent="0.25">
      <c r="B429" s="33" t="s">
        <v>427</v>
      </c>
      <c r="C429" s="70">
        <v>1</v>
      </c>
      <c r="D429" s="72">
        <v>70</v>
      </c>
      <c r="E429" s="72">
        <v>52.05</v>
      </c>
      <c r="F429" s="70">
        <v>1</v>
      </c>
      <c r="G429" s="133" t="s">
        <v>870</v>
      </c>
      <c r="H429" s="132" t="s">
        <v>812</v>
      </c>
    </row>
    <row r="430" spans="2:8" s="4" customFormat="1" ht="15.75" customHeight="1" x14ac:dyDescent="0.25">
      <c r="B430" s="33" t="s">
        <v>428</v>
      </c>
      <c r="C430" s="70">
        <v>1</v>
      </c>
      <c r="D430" s="72">
        <v>70</v>
      </c>
      <c r="E430" s="72">
        <v>52.05</v>
      </c>
      <c r="F430" s="70">
        <v>1</v>
      </c>
      <c r="G430" s="133" t="s">
        <v>872</v>
      </c>
      <c r="H430" s="132" t="s">
        <v>812</v>
      </c>
    </row>
    <row r="431" spans="2:8" s="4" customFormat="1" ht="15.75" customHeight="1" x14ac:dyDescent="0.25">
      <c r="B431" s="150" t="s">
        <v>188</v>
      </c>
      <c r="C431" s="70"/>
      <c r="D431" s="72">
        <f>D432+D433+D434</f>
        <v>210</v>
      </c>
      <c r="E431" s="72">
        <v>156.14999999999998</v>
      </c>
      <c r="F431" s="70"/>
      <c r="G431" s="79"/>
      <c r="H431" s="132"/>
    </row>
    <row r="432" spans="2:8" s="4" customFormat="1" ht="15.75" customHeight="1" x14ac:dyDescent="0.25">
      <c r="B432" s="154" t="s">
        <v>429</v>
      </c>
      <c r="C432" s="11">
        <v>1</v>
      </c>
      <c r="D432" s="13">
        <v>70</v>
      </c>
      <c r="E432" s="13">
        <v>52.05</v>
      </c>
      <c r="F432" s="11">
        <v>1</v>
      </c>
      <c r="G432" s="109" t="s">
        <v>870</v>
      </c>
      <c r="H432" s="14" t="s">
        <v>812</v>
      </c>
    </row>
    <row r="433" spans="2:8" s="4" customFormat="1" ht="15.75" customHeight="1" x14ac:dyDescent="0.25">
      <c r="B433" s="154" t="s">
        <v>430</v>
      </c>
      <c r="C433" s="11">
        <v>1</v>
      </c>
      <c r="D433" s="13">
        <v>70</v>
      </c>
      <c r="E433" s="13">
        <v>52.05</v>
      </c>
      <c r="F433" s="11">
        <v>1</v>
      </c>
      <c r="G433" s="109" t="s">
        <v>870</v>
      </c>
      <c r="H433" s="14" t="s">
        <v>812</v>
      </c>
    </row>
    <row r="434" spans="2:8" s="4" customFormat="1" ht="15.75" customHeight="1" x14ac:dyDescent="0.25">
      <c r="B434" s="154" t="s">
        <v>431</v>
      </c>
      <c r="C434" s="11">
        <v>1</v>
      </c>
      <c r="D434" s="13">
        <v>70</v>
      </c>
      <c r="E434" s="13">
        <v>52.05</v>
      </c>
      <c r="F434" s="11">
        <v>1</v>
      </c>
      <c r="G434" s="109" t="s">
        <v>870</v>
      </c>
      <c r="H434" s="14" t="s">
        <v>812</v>
      </c>
    </row>
    <row r="435" spans="2:8" s="4" customFormat="1" ht="15.75" customHeight="1" x14ac:dyDescent="0.25">
      <c r="B435" s="150" t="s">
        <v>188</v>
      </c>
      <c r="C435" s="70"/>
      <c r="D435" s="72">
        <f>D436+D437+D438+D439</f>
        <v>280</v>
      </c>
      <c r="E435" s="72">
        <v>208.2</v>
      </c>
      <c r="F435" s="70"/>
      <c r="G435" s="79"/>
      <c r="H435" s="132"/>
    </row>
    <row r="436" spans="2:8" s="4" customFormat="1" ht="15.75" customHeight="1" x14ac:dyDescent="0.25">
      <c r="B436" s="154" t="s">
        <v>432</v>
      </c>
      <c r="C436" s="11">
        <v>1</v>
      </c>
      <c r="D436" s="13">
        <v>70</v>
      </c>
      <c r="E436" s="13">
        <v>52.05</v>
      </c>
      <c r="F436" s="11">
        <v>1</v>
      </c>
      <c r="G436" s="109" t="s">
        <v>870</v>
      </c>
      <c r="H436" s="14" t="s">
        <v>812</v>
      </c>
    </row>
    <row r="437" spans="2:8" s="4" customFormat="1" ht="15.75" customHeight="1" x14ac:dyDescent="0.25">
      <c r="B437" s="154" t="s">
        <v>433</v>
      </c>
      <c r="C437" s="11">
        <v>1</v>
      </c>
      <c r="D437" s="13">
        <v>70</v>
      </c>
      <c r="E437" s="13">
        <v>52.05</v>
      </c>
      <c r="F437" s="11">
        <v>1</v>
      </c>
      <c r="G437" s="109" t="s">
        <v>870</v>
      </c>
      <c r="H437" s="14" t="s">
        <v>812</v>
      </c>
    </row>
    <row r="438" spans="2:8" s="4" customFormat="1" ht="15.75" customHeight="1" x14ac:dyDescent="0.25">
      <c r="B438" s="154" t="s">
        <v>434</v>
      </c>
      <c r="C438" s="11">
        <v>1</v>
      </c>
      <c r="D438" s="13">
        <v>70</v>
      </c>
      <c r="E438" s="13">
        <v>52.05</v>
      </c>
      <c r="F438" s="11">
        <v>1</v>
      </c>
      <c r="G438" s="109" t="s">
        <v>870</v>
      </c>
      <c r="H438" s="14" t="s">
        <v>812</v>
      </c>
    </row>
    <row r="439" spans="2:8" s="4" customFormat="1" ht="15.75" customHeight="1" x14ac:dyDescent="0.25">
      <c r="B439" s="154" t="s">
        <v>435</v>
      </c>
      <c r="C439" s="11">
        <v>1</v>
      </c>
      <c r="D439" s="13">
        <v>70</v>
      </c>
      <c r="E439" s="13">
        <v>52.05</v>
      </c>
      <c r="F439" s="11">
        <v>1</v>
      </c>
      <c r="G439" s="109" t="s">
        <v>870</v>
      </c>
      <c r="H439" s="14" t="s">
        <v>812</v>
      </c>
    </row>
    <row r="440" spans="2:8" s="4" customFormat="1" ht="15.75" customHeight="1" x14ac:dyDescent="0.25">
      <c r="B440" s="33" t="s">
        <v>436</v>
      </c>
      <c r="C440" s="70">
        <v>1</v>
      </c>
      <c r="D440" s="72">
        <v>150</v>
      </c>
      <c r="E440" s="72">
        <v>135</v>
      </c>
      <c r="F440" s="70">
        <v>1</v>
      </c>
      <c r="G440" s="133" t="s">
        <v>871</v>
      </c>
      <c r="H440" s="132" t="s">
        <v>295</v>
      </c>
    </row>
    <row r="441" spans="2:8" s="4" customFormat="1" ht="15.75" customHeight="1" x14ac:dyDescent="0.25">
      <c r="B441" s="150" t="s">
        <v>188</v>
      </c>
      <c r="C441" s="70"/>
      <c r="D441" s="72">
        <f>D442+D443</f>
        <v>140</v>
      </c>
      <c r="E441" s="72">
        <v>104.1</v>
      </c>
      <c r="F441" s="70"/>
      <c r="G441" s="79"/>
      <c r="H441" s="132"/>
    </row>
    <row r="442" spans="2:8" s="4" customFormat="1" ht="15.75" customHeight="1" x14ac:dyDescent="0.25">
      <c r="B442" s="154" t="s">
        <v>437</v>
      </c>
      <c r="C442" s="11">
        <v>1</v>
      </c>
      <c r="D442" s="13">
        <v>70</v>
      </c>
      <c r="E442" s="13">
        <v>52.05</v>
      </c>
      <c r="F442" s="11">
        <v>1</v>
      </c>
      <c r="G442" s="109" t="s">
        <v>870</v>
      </c>
      <c r="H442" s="14" t="s">
        <v>812</v>
      </c>
    </row>
    <row r="443" spans="2:8" s="4" customFormat="1" ht="15.75" customHeight="1" x14ac:dyDescent="0.25">
      <c r="B443" s="154" t="s">
        <v>438</v>
      </c>
      <c r="C443" s="11">
        <v>1</v>
      </c>
      <c r="D443" s="13">
        <v>70</v>
      </c>
      <c r="E443" s="13">
        <v>52.05</v>
      </c>
      <c r="F443" s="11">
        <v>1</v>
      </c>
      <c r="G443" s="109" t="s">
        <v>870</v>
      </c>
      <c r="H443" s="14" t="s">
        <v>812</v>
      </c>
    </row>
    <row r="444" spans="2:8" s="4" customFormat="1" ht="29.25" customHeight="1" x14ac:dyDescent="0.25">
      <c r="B444" s="5" t="s">
        <v>439</v>
      </c>
      <c r="C444" s="52">
        <f t="shared" ref="C444:F444" si="64">C445</f>
        <v>22</v>
      </c>
      <c r="D444" s="43">
        <f t="shared" si="64"/>
        <v>1780</v>
      </c>
      <c r="E444" s="43">
        <f t="shared" si="64"/>
        <v>1457.19</v>
      </c>
      <c r="F444" s="52">
        <f t="shared" si="64"/>
        <v>27</v>
      </c>
      <c r="G444" s="105"/>
      <c r="H444" s="43"/>
    </row>
    <row r="445" spans="2:8" s="4" customFormat="1" ht="18.75" customHeight="1" x14ac:dyDescent="0.25">
      <c r="B445" s="153"/>
      <c r="C445" s="73">
        <f t="shared" ref="C445:F445" si="65">C446+C449+C453+C457+C460+C464+C467+C470+C473+C476</f>
        <v>22</v>
      </c>
      <c r="D445" s="74">
        <f t="shared" si="65"/>
        <v>1780</v>
      </c>
      <c r="E445" s="74">
        <f t="shared" si="65"/>
        <v>1457.19</v>
      </c>
      <c r="F445" s="73">
        <f t="shared" si="65"/>
        <v>27</v>
      </c>
      <c r="G445" s="119"/>
      <c r="H445" s="74"/>
    </row>
    <row r="446" spans="2:8" s="4" customFormat="1" ht="15.75" customHeight="1" x14ac:dyDescent="0.25">
      <c r="B446" s="150" t="s">
        <v>188</v>
      </c>
      <c r="C446" s="70">
        <f t="shared" ref="C446:F446" si="66">C447+C448</f>
        <v>2</v>
      </c>
      <c r="D446" s="72">
        <f t="shared" si="66"/>
        <v>140</v>
      </c>
      <c r="E446" s="72">
        <f t="shared" si="66"/>
        <v>107.94</v>
      </c>
      <c r="F446" s="70">
        <f t="shared" si="66"/>
        <v>2</v>
      </c>
      <c r="G446" s="79"/>
      <c r="H446" s="72"/>
    </row>
    <row r="447" spans="2:8" s="4" customFormat="1" ht="31.5" customHeight="1" x14ac:dyDescent="0.25">
      <c r="B447" s="154" t="s">
        <v>440</v>
      </c>
      <c r="C447" s="11">
        <v>1</v>
      </c>
      <c r="D447" s="10">
        <v>70</v>
      </c>
      <c r="E447" s="13">
        <v>53.97</v>
      </c>
      <c r="F447" s="48">
        <v>1</v>
      </c>
      <c r="G447" s="12" t="s">
        <v>441</v>
      </c>
      <c r="H447" s="13" t="s">
        <v>442</v>
      </c>
    </row>
    <row r="448" spans="2:8" s="4" customFormat="1" ht="35.25" customHeight="1" x14ac:dyDescent="0.25">
      <c r="B448" s="154" t="s">
        <v>443</v>
      </c>
      <c r="C448" s="11">
        <v>1</v>
      </c>
      <c r="D448" s="10">
        <v>70</v>
      </c>
      <c r="E448" s="13">
        <v>53.97</v>
      </c>
      <c r="F448" s="48">
        <v>1</v>
      </c>
      <c r="G448" s="12" t="s">
        <v>441</v>
      </c>
      <c r="H448" s="13" t="s">
        <v>442</v>
      </c>
    </row>
    <row r="449" spans="2:8" s="4" customFormat="1" ht="15.75" customHeight="1" x14ac:dyDescent="0.25">
      <c r="B449" s="150" t="s">
        <v>188</v>
      </c>
      <c r="C449" s="70">
        <f t="shared" ref="C449:F449" si="67">C450+C451+C452</f>
        <v>3</v>
      </c>
      <c r="D449" s="72">
        <f t="shared" si="67"/>
        <v>210</v>
      </c>
      <c r="E449" s="72">
        <f t="shared" si="67"/>
        <v>161.91</v>
      </c>
      <c r="F449" s="70">
        <f t="shared" si="67"/>
        <v>3</v>
      </c>
      <c r="G449" s="78"/>
      <c r="H449" s="72"/>
    </row>
    <row r="450" spans="2:8" s="4" customFormat="1" ht="28.5" customHeight="1" x14ac:dyDescent="0.25">
      <c r="B450" s="154" t="s">
        <v>444</v>
      </c>
      <c r="C450" s="11">
        <v>1</v>
      </c>
      <c r="D450" s="10">
        <v>70</v>
      </c>
      <c r="E450" s="13">
        <v>53.97</v>
      </c>
      <c r="F450" s="48">
        <v>1</v>
      </c>
      <c r="G450" s="12" t="s">
        <v>441</v>
      </c>
      <c r="H450" s="13" t="s">
        <v>442</v>
      </c>
    </row>
    <row r="451" spans="2:8" s="4" customFormat="1" ht="30" customHeight="1" x14ac:dyDescent="0.25">
      <c r="B451" s="154" t="s">
        <v>445</v>
      </c>
      <c r="C451" s="11">
        <v>1</v>
      </c>
      <c r="D451" s="10">
        <v>70</v>
      </c>
      <c r="E451" s="13">
        <v>53.97</v>
      </c>
      <c r="F451" s="48">
        <v>1</v>
      </c>
      <c r="G451" s="12" t="s">
        <v>441</v>
      </c>
      <c r="H451" s="13" t="s">
        <v>442</v>
      </c>
    </row>
    <row r="452" spans="2:8" s="4" customFormat="1" ht="31.5" customHeight="1" x14ac:dyDescent="0.25">
      <c r="B452" s="154" t="s">
        <v>446</v>
      </c>
      <c r="C452" s="11">
        <v>1</v>
      </c>
      <c r="D452" s="10">
        <v>70</v>
      </c>
      <c r="E452" s="13">
        <v>53.97</v>
      </c>
      <c r="F452" s="48">
        <v>1</v>
      </c>
      <c r="G452" s="12" t="s">
        <v>441</v>
      </c>
      <c r="H452" s="13" t="s">
        <v>442</v>
      </c>
    </row>
    <row r="453" spans="2:8" s="4" customFormat="1" ht="15.75" customHeight="1" x14ac:dyDescent="0.25">
      <c r="B453" s="150" t="s">
        <v>188</v>
      </c>
      <c r="C453" s="70">
        <f t="shared" ref="C453:F453" si="68">C454+C455+C456</f>
        <v>3</v>
      </c>
      <c r="D453" s="72">
        <f t="shared" si="68"/>
        <v>210</v>
      </c>
      <c r="E453" s="72">
        <f t="shared" si="68"/>
        <v>161.91</v>
      </c>
      <c r="F453" s="70">
        <f t="shared" si="68"/>
        <v>3</v>
      </c>
      <c r="G453" s="78"/>
      <c r="H453" s="72"/>
    </row>
    <row r="454" spans="2:8" s="4" customFormat="1" ht="33.75" customHeight="1" x14ac:dyDescent="0.25">
      <c r="B454" s="154" t="s">
        <v>396</v>
      </c>
      <c r="C454" s="11">
        <v>1</v>
      </c>
      <c r="D454" s="10">
        <v>70</v>
      </c>
      <c r="E454" s="13">
        <v>53.97</v>
      </c>
      <c r="F454" s="48">
        <v>1</v>
      </c>
      <c r="G454" s="12" t="s">
        <v>441</v>
      </c>
      <c r="H454" s="13" t="s">
        <v>442</v>
      </c>
    </row>
    <row r="455" spans="2:8" s="4" customFormat="1" ht="27.75" customHeight="1" x14ac:dyDescent="0.25">
      <c r="B455" s="154" t="s">
        <v>447</v>
      </c>
      <c r="C455" s="11">
        <v>1</v>
      </c>
      <c r="D455" s="10">
        <v>70</v>
      </c>
      <c r="E455" s="13">
        <v>53.97</v>
      </c>
      <c r="F455" s="48">
        <v>1</v>
      </c>
      <c r="G455" s="12" t="s">
        <v>441</v>
      </c>
      <c r="H455" s="13" t="s">
        <v>442</v>
      </c>
    </row>
    <row r="456" spans="2:8" s="4" customFormat="1" ht="32.25" customHeight="1" x14ac:dyDescent="0.25">
      <c r="B456" s="154" t="s">
        <v>448</v>
      </c>
      <c r="C456" s="11">
        <v>1</v>
      </c>
      <c r="D456" s="10">
        <v>70</v>
      </c>
      <c r="E456" s="13">
        <v>53.97</v>
      </c>
      <c r="F456" s="48">
        <v>1</v>
      </c>
      <c r="G456" s="12" t="s">
        <v>441</v>
      </c>
      <c r="H456" s="13" t="s">
        <v>442</v>
      </c>
    </row>
    <row r="457" spans="2:8" s="4" customFormat="1" ht="15.75" customHeight="1" x14ac:dyDescent="0.25">
      <c r="B457" s="33" t="s">
        <v>188</v>
      </c>
      <c r="C457" s="70">
        <f t="shared" ref="C457:F457" si="69">C458+C459</f>
        <v>2</v>
      </c>
      <c r="D457" s="72">
        <f t="shared" si="69"/>
        <v>140</v>
      </c>
      <c r="E457" s="72">
        <f t="shared" si="69"/>
        <v>107.94</v>
      </c>
      <c r="F457" s="70">
        <f t="shared" si="69"/>
        <v>2</v>
      </c>
      <c r="G457" s="78"/>
      <c r="H457" s="72"/>
    </row>
    <row r="458" spans="2:8" s="4" customFormat="1" ht="31.5" customHeight="1" x14ac:dyDescent="0.25">
      <c r="B458" s="154" t="s">
        <v>449</v>
      </c>
      <c r="C458" s="11">
        <v>1</v>
      </c>
      <c r="D458" s="10">
        <v>70</v>
      </c>
      <c r="E458" s="13">
        <v>53.97</v>
      </c>
      <c r="F458" s="48">
        <v>1</v>
      </c>
      <c r="G458" s="12" t="s">
        <v>441</v>
      </c>
      <c r="H458" s="13" t="s">
        <v>442</v>
      </c>
    </row>
    <row r="459" spans="2:8" s="4" customFormat="1" ht="29.25" customHeight="1" x14ac:dyDescent="0.25">
      <c r="B459" s="154" t="s">
        <v>450</v>
      </c>
      <c r="C459" s="11">
        <v>1</v>
      </c>
      <c r="D459" s="10">
        <v>70</v>
      </c>
      <c r="E459" s="13">
        <v>53.97</v>
      </c>
      <c r="F459" s="48">
        <v>1</v>
      </c>
      <c r="G459" s="12" t="s">
        <v>441</v>
      </c>
      <c r="H459" s="13" t="s">
        <v>442</v>
      </c>
    </row>
    <row r="460" spans="2:8" s="4" customFormat="1" ht="15.75" customHeight="1" x14ac:dyDescent="0.25">
      <c r="B460" s="33" t="s">
        <v>188</v>
      </c>
      <c r="C460" s="70">
        <f t="shared" ref="C460:F460" si="70">C462+C463</f>
        <v>2</v>
      </c>
      <c r="D460" s="72">
        <f t="shared" si="70"/>
        <v>140</v>
      </c>
      <c r="E460" s="72">
        <f t="shared" si="70"/>
        <v>161.91</v>
      </c>
      <c r="F460" s="70">
        <f t="shared" si="70"/>
        <v>3</v>
      </c>
      <c r="G460" s="78"/>
      <c r="H460" s="72"/>
    </row>
    <row r="461" spans="2:8" s="4" customFormat="1" ht="15.75" hidden="1" customHeight="1" x14ac:dyDescent="0.25">
      <c r="B461" s="154" t="s">
        <v>451</v>
      </c>
      <c r="C461" s="11"/>
      <c r="D461" s="10"/>
      <c r="E461" s="13"/>
      <c r="F461" s="48"/>
      <c r="G461" s="80"/>
      <c r="H461" s="13"/>
    </row>
    <row r="462" spans="2:8" s="4" customFormat="1" ht="31.5" customHeight="1" x14ac:dyDescent="0.25">
      <c r="B462" s="154" t="s">
        <v>452</v>
      </c>
      <c r="C462" s="11">
        <v>1</v>
      </c>
      <c r="D462" s="10">
        <v>70</v>
      </c>
      <c r="E462" s="13">
        <v>107.94</v>
      </c>
      <c r="F462" s="48">
        <v>2</v>
      </c>
      <c r="G462" s="12" t="s">
        <v>441</v>
      </c>
      <c r="H462" s="13" t="s">
        <v>442</v>
      </c>
    </row>
    <row r="463" spans="2:8" s="4" customFormat="1" ht="34.5" customHeight="1" x14ac:dyDescent="0.25">
      <c r="B463" s="154" t="s">
        <v>453</v>
      </c>
      <c r="C463" s="11">
        <v>1</v>
      </c>
      <c r="D463" s="10">
        <v>70</v>
      </c>
      <c r="E463" s="13">
        <v>53.97</v>
      </c>
      <c r="F463" s="48">
        <v>1</v>
      </c>
      <c r="G463" s="12" t="s">
        <v>441</v>
      </c>
      <c r="H463" s="13" t="s">
        <v>442</v>
      </c>
    </row>
    <row r="464" spans="2:8" s="4" customFormat="1" ht="15.75" customHeight="1" x14ac:dyDescent="0.25">
      <c r="B464" s="33" t="s">
        <v>188</v>
      </c>
      <c r="C464" s="70">
        <f t="shared" ref="C464:F464" si="71">C465+C466</f>
        <v>2</v>
      </c>
      <c r="D464" s="72">
        <f t="shared" si="71"/>
        <v>140</v>
      </c>
      <c r="E464" s="72">
        <f t="shared" si="71"/>
        <v>107.94</v>
      </c>
      <c r="F464" s="70">
        <f t="shared" si="71"/>
        <v>2</v>
      </c>
      <c r="G464" s="78"/>
      <c r="H464" s="72"/>
    </row>
    <row r="465" spans="2:8" s="4" customFormat="1" ht="29.25" customHeight="1" x14ac:dyDescent="0.25">
      <c r="B465" s="154" t="s">
        <v>454</v>
      </c>
      <c r="C465" s="11">
        <v>1</v>
      </c>
      <c r="D465" s="10">
        <v>70</v>
      </c>
      <c r="E465" s="13">
        <v>53.97</v>
      </c>
      <c r="F465" s="48">
        <v>1</v>
      </c>
      <c r="G465" s="12" t="s">
        <v>441</v>
      </c>
      <c r="H465" s="13" t="s">
        <v>442</v>
      </c>
    </row>
    <row r="466" spans="2:8" s="4" customFormat="1" ht="30" customHeight="1" x14ac:dyDescent="0.25">
      <c r="B466" s="154" t="s">
        <v>455</v>
      </c>
      <c r="C466" s="11">
        <v>1</v>
      </c>
      <c r="D466" s="10">
        <v>70</v>
      </c>
      <c r="E466" s="13">
        <v>53.97</v>
      </c>
      <c r="F466" s="48">
        <v>1</v>
      </c>
      <c r="G466" s="12" t="s">
        <v>441</v>
      </c>
      <c r="H466" s="13" t="s">
        <v>442</v>
      </c>
    </row>
    <row r="467" spans="2:8" s="4" customFormat="1" ht="15.75" customHeight="1" x14ac:dyDescent="0.25">
      <c r="B467" s="33" t="s">
        <v>188</v>
      </c>
      <c r="C467" s="70">
        <f t="shared" ref="C467:F467" si="72">C468+C469</f>
        <v>2</v>
      </c>
      <c r="D467" s="72">
        <f t="shared" si="72"/>
        <v>140</v>
      </c>
      <c r="E467" s="72">
        <f t="shared" si="72"/>
        <v>107.94</v>
      </c>
      <c r="F467" s="70">
        <f t="shared" si="72"/>
        <v>2</v>
      </c>
      <c r="G467" s="78"/>
      <c r="H467" s="72"/>
    </row>
    <row r="468" spans="2:8" s="4" customFormat="1" ht="31.5" customHeight="1" x14ac:dyDescent="0.25">
      <c r="B468" s="154" t="s">
        <v>456</v>
      </c>
      <c r="C468" s="11">
        <v>1</v>
      </c>
      <c r="D468" s="10">
        <v>70</v>
      </c>
      <c r="E468" s="13">
        <v>53.97</v>
      </c>
      <c r="F468" s="48">
        <v>1</v>
      </c>
      <c r="G468" s="12" t="s">
        <v>441</v>
      </c>
      <c r="H468" s="13" t="s">
        <v>442</v>
      </c>
    </row>
    <row r="469" spans="2:8" s="4" customFormat="1" ht="39" customHeight="1" x14ac:dyDescent="0.25">
      <c r="B469" s="154" t="s">
        <v>457</v>
      </c>
      <c r="C469" s="11">
        <v>1</v>
      </c>
      <c r="D469" s="10">
        <v>70</v>
      </c>
      <c r="E469" s="13">
        <v>53.97</v>
      </c>
      <c r="F469" s="48">
        <v>1</v>
      </c>
      <c r="G469" s="12" t="s">
        <v>441</v>
      </c>
      <c r="H469" s="13" t="s">
        <v>442</v>
      </c>
    </row>
    <row r="470" spans="2:8" s="4" customFormat="1" ht="15.75" customHeight="1" x14ac:dyDescent="0.25">
      <c r="B470" s="33" t="s">
        <v>188</v>
      </c>
      <c r="C470" s="70">
        <f t="shared" ref="C470:F470" si="73">C471+C472</f>
        <v>2</v>
      </c>
      <c r="D470" s="72">
        <f t="shared" si="73"/>
        <v>300</v>
      </c>
      <c r="E470" s="72">
        <f t="shared" si="73"/>
        <v>215.88</v>
      </c>
      <c r="F470" s="70">
        <f t="shared" si="73"/>
        <v>4</v>
      </c>
      <c r="G470" s="78"/>
      <c r="H470" s="72"/>
    </row>
    <row r="471" spans="2:8" s="4" customFormat="1" ht="33.75" customHeight="1" x14ac:dyDescent="0.25">
      <c r="B471" s="154" t="s">
        <v>458</v>
      </c>
      <c r="C471" s="11">
        <v>1</v>
      </c>
      <c r="D471" s="10">
        <v>150</v>
      </c>
      <c r="E471" s="13">
        <v>107.94</v>
      </c>
      <c r="F471" s="48">
        <v>2</v>
      </c>
      <c r="G471" s="12" t="s">
        <v>441</v>
      </c>
      <c r="H471" s="13" t="s">
        <v>442</v>
      </c>
    </row>
    <row r="472" spans="2:8" s="4" customFormat="1" ht="28.5" customHeight="1" x14ac:dyDescent="0.25">
      <c r="B472" s="154" t="s">
        <v>459</v>
      </c>
      <c r="C472" s="11">
        <v>1</v>
      </c>
      <c r="D472" s="10">
        <v>150</v>
      </c>
      <c r="E472" s="13">
        <v>107.94</v>
      </c>
      <c r="F472" s="48">
        <v>2</v>
      </c>
      <c r="G472" s="12" t="s">
        <v>441</v>
      </c>
      <c r="H472" s="13" t="s">
        <v>442</v>
      </c>
    </row>
    <row r="473" spans="2:8" s="4" customFormat="1" ht="15.75" customHeight="1" x14ac:dyDescent="0.25">
      <c r="B473" s="33" t="s">
        <v>188</v>
      </c>
      <c r="C473" s="70">
        <f t="shared" ref="C473:F473" si="74">C474+C475</f>
        <v>2</v>
      </c>
      <c r="D473" s="72">
        <f t="shared" si="74"/>
        <v>220</v>
      </c>
      <c r="E473" s="72">
        <f t="shared" si="74"/>
        <v>161.91</v>
      </c>
      <c r="F473" s="70">
        <f t="shared" si="74"/>
        <v>3</v>
      </c>
      <c r="G473" s="78"/>
      <c r="H473" s="72"/>
    </row>
    <row r="474" spans="2:8" s="4" customFormat="1" ht="27.75" customHeight="1" x14ac:dyDescent="0.25">
      <c r="B474" s="154" t="s">
        <v>460</v>
      </c>
      <c r="C474" s="11">
        <v>1</v>
      </c>
      <c r="D474" s="10">
        <v>150</v>
      </c>
      <c r="E474" s="13">
        <v>107.94</v>
      </c>
      <c r="F474" s="48">
        <v>2</v>
      </c>
      <c r="G474" s="12" t="s">
        <v>441</v>
      </c>
      <c r="H474" s="13" t="s">
        <v>442</v>
      </c>
    </row>
    <row r="475" spans="2:8" s="4" customFormat="1" ht="33" customHeight="1" x14ac:dyDescent="0.25">
      <c r="B475" s="154" t="s">
        <v>461</v>
      </c>
      <c r="C475" s="11">
        <v>1</v>
      </c>
      <c r="D475" s="10">
        <v>70</v>
      </c>
      <c r="E475" s="13">
        <v>53.97</v>
      </c>
      <c r="F475" s="48">
        <v>1</v>
      </c>
      <c r="G475" s="12" t="s">
        <v>441</v>
      </c>
      <c r="H475" s="13" t="s">
        <v>442</v>
      </c>
    </row>
    <row r="476" spans="2:8" s="4" customFormat="1" ht="15.75" customHeight="1" x14ac:dyDescent="0.25">
      <c r="B476" s="33" t="s">
        <v>188</v>
      </c>
      <c r="C476" s="70">
        <f t="shared" ref="C476:F476" si="75">C477+C478</f>
        <v>2</v>
      </c>
      <c r="D476" s="72">
        <f t="shared" si="75"/>
        <v>140</v>
      </c>
      <c r="E476" s="72">
        <f t="shared" si="75"/>
        <v>161.91</v>
      </c>
      <c r="F476" s="70">
        <f t="shared" si="75"/>
        <v>3</v>
      </c>
      <c r="G476" s="78"/>
      <c r="H476" s="72"/>
    </row>
    <row r="477" spans="2:8" s="4" customFormat="1" ht="27" customHeight="1" x14ac:dyDescent="0.25">
      <c r="B477" s="154" t="s">
        <v>462</v>
      </c>
      <c r="C477" s="11">
        <v>1</v>
      </c>
      <c r="D477" s="10">
        <v>70</v>
      </c>
      <c r="E477" s="13">
        <v>53.97</v>
      </c>
      <c r="F477" s="48">
        <v>1</v>
      </c>
      <c r="G477" s="12" t="s">
        <v>441</v>
      </c>
      <c r="H477" s="13" t="s">
        <v>442</v>
      </c>
    </row>
    <row r="478" spans="2:8" s="4" customFormat="1" ht="27" customHeight="1" x14ac:dyDescent="0.25">
      <c r="B478" s="154" t="s">
        <v>463</v>
      </c>
      <c r="C478" s="11">
        <v>1</v>
      </c>
      <c r="D478" s="10">
        <v>70</v>
      </c>
      <c r="E478" s="13">
        <v>107.94</v>
      </c>
      <c r="F478" s="48">
        <v>2</v>
      </c>
      <c r="G478" s="12" t="s">
        <v>441</v>
      </c>
      <c r="H478" s="13" t="s">
        <v>442</v>
      </c>
    </row>
    <row r="479" spans="2:8" hidden="1" x14ac:dyDescent="0.25">
      <c r="B479" s="36"/>
      <c r="C479" s="81"/>
      <c r="D479" s="82">
        <f t="shared" ref="D479" si="76">D480</f>
        <v>0</v>
      </c>
      <c r="E479" s="82"/>
      <c r="F479" s="81"/>
      <c r="G479" s="121"/>
      <c r="H479" s="82"/>
    </row>
    <row r="480" spans="2:8" hidden="1" x14ac:dyDescent="0.25">
      <c r="B480" s="159"/>
      <c r="C480" s="59"/>
      <c r="D480" s="67">
        <f t="shared" ref="D480" si="77">D485+D481+D488+D491+D494+D497+D500</f>
        <v>0</v>
      </c>
      <c r="E480" s="67"/>
      <c r="F480" s="59"/>
      <c r="G480" s="112"/>
      <c r="H480" s="67"/>
    </row>
    <row r="481" spans="2:8" hidden="1" x14ac:dyDescent="0.25">
      <c r="B481" s="35" t="s">
        <v>188</v>
      </c>
      <c r="C481" s="75"/>
      <c r="D481" s="76">
        <f t="shared" ref="D481" si="78">D482+D483+D484</f>
        <v>0</v>
      </c>
      <c r="E481" s="76"/>
      <c r="F481" s="75"/>
      <c r="G481" s="120"/>
      <c r="H481" s="76"/>
    </row>
    <row r="482" spans="2:8" hidden="1" x14ac:dyDescent="0.25">
      <c r="B482" s="155" t="s">
        <v>464</v>
      </c>
      <c r="C482" s="63"/>
      <c r="D482" s="67"/>
      <c r="E482" s="67"/>
      <c r="F482" s="59"/>
      <c r="G482" s="112"/>
      <c r="H482" s="67"/>
    </row>
    <row r="483" spans="2:8" hidden="1" x14ac:dyDescent="0.25">
      <c r="B483" s="155" t="s">
        <v>465</v>
      </c>
      <c r="C483" s="63"/>
      <c r="D483" s="67"/>
      <c r="E483" s="67"/>
      <c r="F483" s="59"/>
      <c r="G483" s="112"/>
      <c r="H483" s="67"/>
    </row>
    <row r="484" spans="2:8" hidden="1" x14ac:dyDescent="0.25">
      <c r="B484" s="155" t="s">
        <v>466</v>
      </c>
      <c r="C484" s="63"/>
      <c r="D484" s="67"/>
      <c r="E484" s="67"/>
      <c r="F484" s="59"/>
      <c r="G484" s="112"/>
      <c r="H484" s="67"/>
    </row>
    <row r="485" spans="2:8" hidden="1" x14ac:dyDescent="0.25">
      <c r="B485" s="35" t="s">
        <v>188</v>
      </c>
      <c r="C485" s="75"/>
      <c r="D485" s="76">
        <f t="shared" ref="D485" si="79">D486+D487</f>
        <v>0</v>
      </c>
      <c r="E485" s="76"/>
      <c r="F485" s="75"/>
      <c r="G485" s="120"/>
      <c r="H485" s="76"/>
    </row>
    <row r="486" spans="2:8" hidden="1" x14ac:dyDescent="0.25">
      <c r="B486" s="155" t="s">
        <v>467</v>
      </c>
      <c r="C486" s="63"/>
      <c r="D486" s="67"/>
      <c r="E486" s="67"/>
      <c r="F486" s="59"/>
      <c r="G486" s="112"/>
      <c r="H486" s="67"/>
    </row>
    <row r="487" spans="2:8" hidden="1" x14ac:dyDescent="0.25">
      <c r="B487" s="155" t="s">
        <v>468</v>
      </c>
      <c r="C487" s="63"/>
      <c r="D487" s="67"/>
      <c r="E487" s="67"/>
      <c r="F487" s="59"/>
      <c r="G487" s="112"/>
      <c r="H487" s="67"/>
    </row>
    <row r="488" spans="2:8" hidden="1" x14ac:dyDescent="0.25">
      <c r="B488" s="35" t="s">
        <v>188</v>
      </c>
      <c r="C488" s="75"/>
      <c r="D488" s="76">
        <f t="shared" ref="D488" si="80">D489+D490</f>
        <v>0</v>
      </c>
      <c r="E488" s="76"/>
      <c r="F488" s="75"/>
      <c r="G488" s="120"/>
      <c r="H488" s="76"/>
    </row>
    <row r="489" spans="2:8" hidden="1" x14ac:dyDescent="0.25">
      <c r="B489" s="155" t="s">
        <v>469</v>
      </c>
      <c r="C489" s="59"/>
      <c r="D489" s="67"/>
      <c r="E489" s="67"/>
      <c r="F489" s="59"/>
      <c r="G489" s="112"/>
      <c r="H489" s="67"/>
    </row>
    <row r="490" spans="2:8" hidden="1" x14ac:dyDescent="0.25">
      <c r="B490" s="155" t="s">
        <v>470</v>
      </c>
      <c r="C490" s="59"/>
      <c r="D490" s="67"/>
      <c r="E490" s="67"/>
      <c r="F490" s="59"/>
      <c r="G490" s="112"/>
      <c r="H490" s="67"/>
    </row>
    <row r="491" spans="2:8" hidden="1" x14ac:dyDescent="0.25">
      <c r="B491" s="35" t="s">
        <v>188</v>
      </c>
      <c r="C491" s="75"/>
      <c r="D491" s="76">
        <f t="shared" ref="D491" si="81">D492+D493</f>
        <v>0</v>
      </c>
      <c r="E491" s="76"/>
      <c r="F491" s="75"/>
      <c r="G491" s="120"/>
      <c r="H491" s="76"/>
    </row>
    <row r="492" spans="2:8" hidden="1" x14ac:dyDescent="0.25">
      <c r="B492" s="155" t="s">
        <v>471</v>
      </c>
      <c r="C492" s="63"/>
      <c r="D492" s="67"/>
      <c r="E492" s="67"/>
      <c r="F492" s="59"/>
      <c r="G492" s="112"/>
      <c r="H492" s="67"/>
    </row>
    <row r="493" spans="2:8" hidden="1" x14ac:dyDescent="0.25">
      <c r="B493" s="155" t="s">
        <v>472</v>
      </c>
      <c r="C493" s="63"/>
      <c r="D493" s="67"/>
      <c r="E493" s="67"/>
      <c r="F493" s="59"/>
      <c r="G493" s="112"/>
      <c r="H493" s="67"/>
    </row>
    <row r="494" spans="2:8" hidden="1" x14ac:dyDescent="0.25">
      <c r="B494" s="35" t="s">
        <v>188</v>
      </c>
      <c r="C494" s="75"/>
      <c r="D494" s="76">
        <f t="shared" ref="D494" si="82">D495+D496</f>
        <v>0</v>
      </c>
      <c r="E494" s="76"/>
      <c r="F494" s="75"/>
      <c r="G494" s="120"/>
      <c r="H494" s="76"/>
    </row>
    <row r="495" spans="2:8" hidden="1" x14ac:dyDescent="0.25">
      <c r="B495" s="155" t="s">
        <v>473</v>
      </c>
      <c r="C495" s="63"/>
      <c r="D495" s="67"/>
      <c r="E495" s="67"/>
      <c r="F495" s="59"/>
      <c r="G495" s="112"/>
      <c r="H495" s="67"/>
    </row>
    <row r="496" spans="2:8" hidden="1" x14ac:dyDescent="0.25">
      <c r="B496" s="155" t="s">
        <v>474</v>
      </c>
      <c r="C496" s="63"/>
      <c r="D496" s="67"/>
      <c r="E496" s="67"/>
      <c r="F496" s="59"/>
      <c r="G496" s="112"/>
      <c r="H496" s="67"/>
    </row>
    <row r="497" spans="2:8" hidden="1" x14ac:dyDescent="0.25">
      <c r="B497" s="35" t="s">
        <v>188</v>
      </c>
      <c r="C497" s="75"/>
      <c r="D497" s="76">
        <f t="shared" ref="D497" si="83">D498+D499</f>
        <v>0</v>
      </c>
      <c r="E497" s="76"/>
      <c r="F497" s="75"/>
      <c r="G497" s="120"/>
      <c r="H497" s="76"/>
    </row>
    <row r="498" spans="2:8" hidden="1" x14ac:dyDescent="0.25">
      <c r="B498" s="155" t="s">
        <v>475</v>
      </c>
      <c r="C498" s="63"/>
      <c r="D498" s="67"/>
      <c r="E498" s="67"/>
      <c r="F498" s="59"/>
      <c r="G498" s="112"/>
      <c r="H498" s="67"/>
    </row>
    <row r="499" spans="2:8" hidden="1" x14ac:dyDescent="0.25">
      <c r="B499" s="155" t="s">
        <v>476</v>
      </c>
      <c r="C499" s="63"/>
      <c r="D499" s="67"/>
      <c r="E499" s="67"/>
      <c r="F499" s="59"/>
      <c r="G499" s="112"/>
      <c r="H499" s="67"/>
    </row>
    <row r="500" spans="2:8" hidden="1" x14ac:dyDescent="0.25">
      <c r="B500" s="35" t="s">
        <v>188</v>
      </c>
      <c r="C500" s="75"/>
      <c r="D500" s="76">
        <f t="shared" ref="D500" si="84">D501+D502</f>
        <v>0</v>
      </c>
      <c r="E500" s="76"/>
      <c r="F500" s="75"/>
      <c r="G500" s="120"/>
      <c r="H500" s="76"/>
    </row>
    <row r="501" spans="2:8" hidden="1" x14ac:dyDescent="0.25">
      <c r="B501" s="155" t="s">
        <v>477</v>
      </c>
      <c r="C501" s="63"/>
      <c r="D501" s="67"/>
      <c r="E501" s="67"/>
      <c r="F501" s="59"/>
      <c r="G501" s="112"/>
      <c r="H501" s="67"/>
    </row>
    <row r="502" spans="2:8" hidden="1" x14ac:dyDescent="0.25">
      <c r="B502" s="155" t="s">
        <v>478</v>
      </c>
      <c r="C502" s="63"/>
      <c r="D502" s="67"/>
      <c r="E502" s="67"/>
      <c r="F502" s="59"/>
      <c r="G502" s="112"/>
      <c r="H502" s="67"/>
    </row>
    <row r="503" spans="2:8" s="4" customFormat="1" ht="27" customHeight="1" x14ac:dyDescent="0.25">
      <c r="B503" s="5" t="s">
        <v>479</v>
      </c>
      <c r="C503" s="52">
        <f t="shared" ref="C503:F503" si="85">C504</f>
        <v>26</v>
      </c>
      <c r="D503" s="43">
        <f t="shared" si="85"/>
        <v>1980</v>
      </c>
      <c r="E503" s="43">
        <f t="shared" si="85"/>
        <v>1917.4970000000001</v>
      </c>
      <c r="F503" s="52">
        <f t="shared" si="85"/>
        <v>40</v>
      </c>
      <c r="G503" s="105"/>
      <c r="H503" s="43"/>
    </row>
    <row r="504" spans="2:8" s="4" customFormat="1" ht="18.75" customHeight="1" x14ac:dyDescent="0.25">
      <c r="B504" s="153"/>
      <c r="C504" s="73">
        <f>SUM(C505:C544)</f>
        <v>26</v>
      </c>
      <c r="D504" s="74">
        <f>D505+D509+D513+D518+D521+D526+D530+D533+D536+D542</f>
        <v>1980</v>
      </c>
      <c r="E504" s="74">
        <f>E505+E509+E513+E518+E521+E526+E530+E533+E536+E542</f>
        <v>1917.4970000000001</v>
      </c>
      <c r="F504" s="73">
        <f>F505+F509+F513+F518+F521+F526+F530+F533+F536+F542</f>
        <v>40</v>
      </c>
      <c r="G504" s="119"/>
      <c r="H504" s="74"/>
    </row>
    <row r="505" spans="2:8" s="4" customFormat="1" ht="15.75" customHeight="1" x14ac:dyDescent="0.25">
      <c r="B505" s="157" t="s">
        <v>188</v>
      </c>
      <c r="C505" s="70"/>
      <c r="D505" s="72">
        <f>D506+D507+D508</f>
        <v>210</v>
      </c>
      <c r="E505" s="72">
        <f>E506+E507+E508</f>
        <v>182.81</v>
      </c>
      <c r="F505" s="70">
        <f>F506+F507+F508</f>
        <v>5</v>
      </c>
      <c r="G505" s="78"/>
      <c r="H505" s="72"/>
    </row>
    <row r="506" spans="2:8" s="4" customFormat="1" ht="15.75" customHeight="1" x14ac:dyDescent="0.25">
      <c r="B506" s="154" t="s">
        <v>480</v>
      </c>
      <c r="C506" s="48">
        <v>1</v>
      </c>
      <c r="D506" s="13">
        <v>70</v>
      </c>
      <c r="E506" s="13">
        <v>50</v>
      </c>
      <c r="F506" s="11">
        <v>2</v>
      </c>
      <c r="G506" s="108" t="s">
        <v>481</v>
      </c>
      <c r="H506" s="13" t="s">
        <v>482</v>
      </c>
    </row>
    <row r="507" spans="2:8" s="4" customFormat="1" ht="15.75" customHeight="1" x14ac:dyDescent="0.25">
      <c r="B507" s="154" t="s">
        <v>483</v>
      </c>
      <c r="C507" s="48">
        <v>1</v>
      </c>
      <c r="D507" s="13">
        <v>70</v>
      </c>
      <c r="E507" s="13">
        <v>82.81</v>
      </c>
      <c r="F507" s="11">
        <v>1</v>
      </c>
      <c r="G507" s="122" t="s">
        <v>484</v>
      </c>
      <c r="H507" s="13" t="s">
        <v>485</v>
      </c>
    </row>
    <row r="508" spans="2:8" s="4" customFormat="1" ht="15.75" customHeight="1" x14ac:dyDescent="0.25">
      <c r="B508" s="154" t="s">
        <v>486</v>
      </c>
      <c r="C508" s="48">
        <v>1</v>
      </c>
      <c r="D508" s="13">
        <v>70</v>
      </c>
      <c r="E508" s="13">
        <v>50</v>
      </c>
      <c r="F508" s="11">
        <v>2</v>
      </c>
      <c r="G508" s="108" t="s">
        <v>481</v>
      </c>
      <c r="H508" s="13" t="s">
        <v>482</v>
      </c>
    </row>
    <row r="509" spans="2:8" s="4" customFormat="1" ht="15.75" customHeight="1" x14ac:dyDescent="0.25">
      <c r="B509" s="158" t="s">
        <v>188</v>
      </c>
      <c r="C509" s="70"/>
      <c r="D509" s="72">
        <f>D510+D511+D512</f>
        <v>210</v>
      </c>
      <c r="E509" s="72">
        <f>E510+E511+E512</f>
        <v>182.81</v>
      </c>
      <c r="F509" s="70">
        <f>F510+F511+F512</f>
        <v>5</v>
      </c>
      <c r="G509" s="78"/>
      <c r="H509" s="72"/>
    </row>
    <row r="510" spans="2:8" s="4" customFormat="1" ht="15" customHeight="1" x14ac:dyDescent="0.25">
      <c r="B510" s="151" t="s">
        <v>487</v>
      </c>
      <c r="C510" s="11">
        <v>1</v>
      </c>
      <c r="D510" s="13">
        <v>70</v>
      </c>
      <c r="E510" s="13">
        <v>50</v>
      </c>
      <c r="F510" s="11">
        <v>2</v>
      </c>
      <c r="G510" s="108" t="s">
        <v>481</v>
      </c>
      <c r="H510" s="13" t="s">
        <v>482</v>
      </c>
    </row>
    <row r="511" spans="2:8" s="4" customFormat="1" ht="15" customHeight="1" x14ac:dyDescent="0.25">
      <c r="B511" s="151" t="s">
        <v>488</v>
      </c>
      <c r="C511" s="11">
        <v>1</v>
      </c>
      <c r="D511" s="13">
        <v>70</v>
      </c>
      <c r="E511" s="13">
        <v>82.81</v>
      </c>
      <c r="F511" s="11">
        <v>1</v>
      </c>
      <c r="G511" s="122" t="s">
        <v>484</v>
      </c>
      <c r="H511" s="13" t="s">
        <v>485</v>
      </c>
    </row>
    <row r="512" spans="2:8" s="4" customFormat="1" ht="15" customHeight="1" x14ac:dyDescent="0.25">
      <c r="B512" s="151" t="s">
        <v>489</v>
      </c>
      <c r="C512" s="11">
        <v>1</v>
      </c>
      <c r="D512" s="13">
        <v>70</v>
      </c>
      <c r="E512" s="13">
        <v>50</v>
      </c>
      <c r="F512" s="11">
        <v>2</v>
      </c>
      <c r="G512" s="108" t="s">
        <v>481</v>
      </c>
      <c r="H512" s="13" t="s">
        <v>482</v>
      </c>
    </row>
    <row r="513" spans="2:8" s="4" customFormat="1" ht="15.75" customHeight="1" x14ac:dyDescent="0.25">
      <c r="B513" s="158" t="s">
        <v>188</v>
      </c>
      <c r="C513" s="70"/>
      <c r="D513" s="72">
        <f>D514+D515+D516+D517</f>
        <v>280</v>
      </c>
      <c r="E513" s="72">
        <f>E514+E515+E516+E517</f>
        <v>270.92900000000003</v>
      </c>
      <c r="F513" s="70">
        <f>F514+F515+F516+F517</f>
        <v>4</v>
      </c>
      <c r="G513" s="78"/>
      <c r="H513" s="72"/>
    </row>
    <row r="514" spans="2:8" s="4" customFormat="1" ht="15.75" customHeight="1" x14ac:dyDescent="0.25">
      <c r="B514" s="154" t="s">
        <v>490</v>
      </c>
      <c r="C514" s="11">
        <v>1</v>
      </c>
      <c r="D514" s="13">
        <v>70</v>
      </c>
      <c r="E514" s="13">
        <v>82.81</v>
      </c>
      <c r="F514" s="11">
        <v>1</v>
      </c>
      <c r="G514" s="122" t="s">
        <v>484</v>
      </c>
      <c r="H514" s="13" t="s">
        <v>485</v>
      </c>
    </row>
    <row r="515" spans="2:8" s="4" customFormat="1" ht="15.75" customHeight="1" x14ac:dyDescent="0.25">
      <c r="B515" s="154" t="s">
        <v>491</v>
      </c>
      <c r="C515" s="11">
        <v>1</v>
      </c>
      <c r="D515" s="13">
        <v>70</v>
      </c>
      <c r="E515" s="13">
        <v>82.81</v>
      </c>
      <c r="F515" s="11">
        <v>1</v>
      </c>
      <c r="G515" s="122" t="s">
        <v>484</v>
      </c>
      <c r="H515" s="13" t="s">
        <v>485</v>
      </c>
    </row>
    <row r="516" spans="2:8" s="4" customFormat="1" ht="15.75" customHeight="1" x14ac:dyDescent="0.25">
      <c r="B516" s="154" t="s">
        <v>492</v>
      </c>
      <c r="C516" s="11">
        <v>1</v>
      </c>
      <c r="D516" s="13">
        <v>70</v>
      </c>
      <c r="E516" s="13">
        <v>82.81</v>
      </c>
      <c r="F516" s="11">
        <v>1</v>
      </c>
      <c r="G516" s="122" t="s">
        <v>484</v>
      </c>
      <c r="H516" s="13" t="s">
        <v>485</v>
      </c>
    </row>
    <row r="517" spans="2:8" s="4" customFormat="1" ht="15.75" customHeight="1" x14ac:dyDescent="0.25">
      <c r="B517" s="154" t="s">
        <v>493</v>
      </c>
      <c r="C517" s="11">
        <v>1</v>
      </c>
      <c r="D517" s="13">
        <v>70</v>
      </c>
      <c r="E517" s="13">
        <v>22.498999999999999</v>
      </c>
      <c r="F517" s="11">
        <v>1</v>
      </c>
      <c r="G517" s="80" t="s">
        <v>494</v>
      </c>
      <c r="H517" s="13" t="s">
        <v>495</v>
      </c>
    </row>
    <row r="518" spans="2:8" s="4" customFormat="1" ht="15.75" customHeight="1" x14ac:dyDescent="0.25">
      <c r="B518" s="158" t="s">
        <v>188</v>
      </c>
      <c r="C518" s="70"/>
      <c r="D518" s="72">
        <f>D519+D520</f>
        <v>140</v>
      </c>
      <c r="E518" s="72">
        <f>E519+E520</f>
        <v>130.309</v>
      </c>
      <c r="F518" s="70">
        <f>F519+F520</f>
        <v>3</v>
      </c>
      <c r="G518" s="78"/>
      <c r="H518" s="72"/>
    </row>
    <row r="519" spans="2:8" s="4" customFormat="1" ht="15.75" customHeight="1" x14ac:dyDescent="0.25">
      <c r="B519" s="154" t="s">
        <v>496</v>
      </c>
      <c r="C519" s="11">
        <v>1</v>
      </c>
      <c r="D519" s="13">
        <v>70</v>
      </c>
      <c r="E519" s="13">
        <v>82.81</v>
      </c>
      <c r="F519" s="11">
        <v>1</v>
      </c>
      <c r="G519" s="122" t="s">
        <v>484</v>
      </c>
      <c r="H519" s="13" t="s">
        <v>485</v>
      </c>
    </row>
    <row r="520" spans="2:8" s="4" customFormat="1" ht="15.75" customHeight="1" x14ac:dyDescent="0.25">
      <c r="B520" s="154" t="s">
        <v>497</v>
      </c>
      <c r="C520" s="11">
        <v>1</v>
      </c>
      <c r="D520" s="13">
        <v>70</v>
      </c>
      <c r="E520" s="13">
        <f>22.499+25</f>
        <v>47.498999999999995</v>
      </c>
      <c r="F520" s="11">
        <v>2</v>
      </c>
      <c r="G520" s="12" t="s">
        <v>498</v>
      </c>
      <c r="H520" s="13" t="s">
        <v>499</v>
      </c>
    </row>
    <row r="521" spans="2:8" s="4" customFormat="1" ht="15.75" customHeight="1" x14ac:dyDescent="0.25">
      <c r="B521" s="158" t="s">
        <v>188</v>
      </c>
      <c r="C521" s="70"/>
      <c r="D521" s="72">
        <f>D522+D523+D524+D525</f>
        <v>280</v>
      </c>
      <c r="E521" s="72">
        <f>E522+E523+E524+E525</f>
        <v>265.62</v>
      </c>
      <c r="F521" s="70">
        <f>F522+F523+F524+F525</f>
        <v>6</v>
      </c>
      <c r="G521" s="78"/>
      <c r="H521" s="72"/>
    </row>
    <row r="522" spans="2:8" s="4" customFormat="1" ht="19.5" customHeight="1" x14ac:dyDescent="0.25">
      <c r="B522" s="154" t="s">
        <v>500</v>
      </c>
      <c r="C522" s="11">
        <v>1</v>
      </c>
      <c r="D522" s="13">
        <v>70</v>
      </c>
      <c r="E522" s="13">
        <v>50</v>
      </c>
      <c r="F522" s="11">
        <v>2</v>
      </c>
      <c r="G522" s="108" t="s">
        <v>481</v>
      </c>
      <c r="H522" s="13" t="s">
        <v>482</v>
      </c>
    </row>
    <row r="523" spans="2:8" s="4" customFormat="1" ht="15.75" customHeight="1" x14ac:dyDescent="0.25">
      <c r="B523" s="154" t="s">
        <v>501</v>
      </c>
      <c r="C523" s="11">
        <v>1</v>
      </c>
      <c r="D523" s="13">
        <v>70</v>
      </c>
      <c r="E523" s="13">
        <v>50</v>
      </c>
      <c r="F523" s="11">
        <v>2</v>
      </c>
      <c r="G523" s="108" t="s">
        <v>481</v>
      </c>
      <c r="H523" s="13" t="s">
        <v>482</v>
      </c>
    </row>
    <row r="524" spans="2:8" s="4" customFormat="1" ht="15.75" customHeight="1" x14ac:dyDescent="0.25">
      <c r="B524" s="154" t="s">
        <v>502</v>
      </c>
      <c r="C524" s="11">
        <v>1</v>
      </c>
      <c r="D524" s="13">
        <v>70</v>
      </c>
      <c r="E524" s="13">
        <v>82.81</v>
      </c>
      <c r="F524" s="11">
        <v>1</v>
      </c>
      <c r="G524" s="122" t="s">
        <v>484</v>
      </c>
      <c r="H524" s="13" t="s">
        <v>485</v>
      </c>
    </row>
    <row r="525" spans="2:8" s="4" customFormat="1" ht="15.75" customHeight="1" x14ac:dyDescent="0.25">
      <c r="B525" s="154" t="s">
        <v>503</v>
      </c>
      <c r="C525" s="11">
        <v>1</v>
      </c>
      <c r="D525" s="13">
        <v>70</v>
      </c>
      <c r="E525" s="13">
        <v>82.81</v>
      </c>
      <c r="F525" s="11">
        <v>1</v>
      </c>
      <c r="G525" s="122" t="s">
        <v>484</v>
      </c>
      <c r="H525" s="13" t="s">
        <v>485</v>
      </c>
    </row>
    <row r="526" spans="2:8" s="4" customFormat="1" ht="15.75" customHeight="1" x14ac:dyDescent="0.25">
      <c r="B526" s="158" t="s">
        <v>188</v>
      </c>
      <c r="C526" s="70"/>
      <c r="D526" s="72">
        <f>D527+D529</f>
        <v>140</v>
      </c>
      <c r="E526" s="72">
        <f>E527+E529</f>
        <v>188.13899999999998</v>
      </c>
      <c r="F526" s="70">
        <f>F527+F529</f>
        <v>3</v>
      </c>
      <c r="G526" s="78"/>
      <c r="H526" s="72"/>
    </row>
    <row r="527" spans="2:8" s="4" customFormat="1" ht="15.75" customHeight="1" x14ac:dyDescent="0.25">
      <c r="B527" s="154" t="s">
        <v>504</v>
      </c>
      <c r="C527" s="11">
        <v>1</v>
      </c>
      <c r="D527" s="13">
        <v>70</v>
      </c>
      <c r="E527" s="13">
        <f>82.81+82.83</f>
        <v>165.64</v>
      </c>
      <c r="F527" s="11">
        <v>2</v>
      </c>
      <c r="G527" s="122" t="s">
        <v>484</v>
      </c>
      <c r="H527" s="13" t="s">
        <v>485</v>
      </c>
    </row>
    <row r="528" spans="2:8" s="4" customFormat="1" ht="15.75" hidden="1" customHeight="1" x14ac:dyDescent="0.25">
      <c r="B528" s="154" t="s">
        <v>505</v>
      </c>
      <c r="C528" s="11"/>
      <c r="D528" s="13"/>
      <c r="E528" s="13"/>
      <c r="F528" s="11"/>
      <c r="G528" s="80"/>
      <c r="H528" s="13"/>
    </row>
    <row r="529" spans="2:8" s="4" customFormat="1" ht="15.75" customHeight="1" x14ac:dyDescent="0.25">
      <c r="B529" s="154" t="s">
        <v>506</v>
      </c>
      <c r="C529" s="11">
        <v>1</v>
      </c>
      <c r="D529" s="13">
        <v>70</v>
      </c>
      <c r="E529" s="13">
        <v>22.498999999999999</v>
      </c>
      <c r="F529" s="11">
        <v>1</v>
      </c>
      <c r="G529" s="80" t="s">
        <v>494</v>
      </c>
      <c r="H529" s="13" t="s">
        <v>495</v>
      </c>
    </row>
    <row r="530" spans="2:8" s="4" customFormat="1" ht="15.75" customHeight="1" x14ac:dyDescent="0.25">
      <c r="B530" s="158" t="s">
        <v>188</v>
      </c>
      <c r="C530" s="70"/>
      <c r="D530" s="72">
        <f>D531+D532</f>
        <v>140</v>
      </c>
      <c r="E530" s="72">
        <f>E531+E532</f>
        <v>100</v>
      </c>
      <c r="F530" s="70">
        <f>F531+F532</f>
        <v>4</v>
      </c>
      <c r="G530" s="78"/>
      <c r="H530" s="72"/>
    </row>
    <row r="531" spans="2:8" s="4" customFormat="1" ht="15.75" customHeight="1" x14ac:dyDescent="0.25">
      <c r="B531" s="154" t="s">
        <v>507</v>
      </c>
      <c r="C531" s="11">
        <v>1</v>
      </c>
      <c r="D531" s="13">
        <v>70</v>
      </c>
      <c r="E531" s="13">
        <v>50</v>
      </c>
      <c r="F531" s="11">
        <v>2</v>
      </c>
      <c r="G531" s="108" t="s">
        <v>481</v>
      </c>
      <c r="H531" s="13" t="s">
        <v>482</v>
      </c>
    </row>
    <row r="532" spans="2:8" s="4" customFormat="1" ht="15.75" customHeight="1" x14ac:dyDescent="0.25">
      <c r="B532" s="154" t="s">
        <v>508</v>
      </c>
      <c r="C532" s="11">
        <v>1</v>
      </c>
      <c r="D532" s="13">
        <v>70</v>
      </c>
      <c r="E532" s="13">
        <v>50</v>
      </c>
      <c r="F532" s="11">
        <v>2</v>
      </c>
      <c r="G532" s="108" t="s">
        <v>481</v>
      </c>
      <c r="H532" s="13" t="s">
        <v>482</v>
      </c>
    </row>
    <row r="533" spans="2:8" s="4" customFormat="1" ht="15.75" customHeight="1" x14ac:dyDescent="0.25">
      <c r="B533" s="158" t="s">
        <v>188</v>
      </c>
      <c r="C533" s="70"/>
      <c r="D533" s="72">
        <f>D534+D535</f>
        <v>140</v>
      </c>
      <c r="E533" s="72">
        <f>E534+E535</f>
        <v>165.62</v>
      </c>
      <c r="F533" s="70">
        <f>F534+F535</f>
        <v>2</v>
      </c>
      <c r="G533" s="78"/>
      <c r="H533" s="72"/>
    </row>
    <row r="534" spans="2:8" s="4" customFormat="1" ht="15.75" customHeight="1" x14ac:dyDescent="0.25">
      <c r="B534" s="154" t="s">
        <v>509</v>
      </c>
      <c r="C534" s="11">
        <v>1</v>
      </c>
      <c r="D534" s="13">
        <v>70</v>
      </c>
      <c r="E534" s="13">
        <v>82.81</v>
      </c>
      <c r="F534" s="11">
        <v>1</v>
      </c>
      <c r="G534" s="122" t="s">
        <v>484</v>
      </c>
      <c r="H534" s="13" t="s">
        <v>485</v>
      </c>
    </row>
    <row r="535" spans="2:8" s="4" customFormat="1" ht="15.75" customHeight="1" x14ac:dyDescent="0.25">
      <c r="B535" s="154" t="s">
        <v>510</v>
      </c>
      <c r="C535" s="11">
        <v>1</v>
      </c>
      <c r="D535" s="13">
        <v>70</v>
      </c>
      <c r="E535" s="13">
        <v>82.81</v>
      </c>
      <c r="F535" s="11">
        <v>1</v>
      </c>
      <c r="G535" s="122" t="s">
        <v>484</v>
      </c>
      <c r="H535" s="13" t="s">
        <v>485</v>
      </c>
    </row>
    <row r="536" spans="2:8" s="4" customFormat="1" ht="15.75" customHeight="1" x14ac:dyDescent="0.25">
      <c r="B536" s="158" t="s">
        <v>188</v>
      </c>
      <c r="C536" s="70"/>
      <c r="D536" s="72">
        <f>D537+D538</f>
        <v>220</v>
      </c>
      <c r="E536" s="72">
        <f>E537+E538</f>
        <v>248.45</v>
      </c>
      <c r="F536" s="70">
        <f>F537+F538</f>
        <v>3</v>
      </c>
      <c r="G536" s="78"/>
      <c r="H536" s="72"/>
    </row>
    <row r="537" spans="2:8" s="4" customFormat="1" ht="15.75" customHeight="1" x14ac:dyDescent="0.25">
      <c r="B537" s="154" t="s">
        <v>511</v>
      </c>
      <c r="C537" s="11">
        <v>1</v>
      </c>
      <c r="D537" s="13">
        <v>70</v>
      </c>
      <c r="E537" s="13">
        <v>82.81</v>
      </c>
      <c r="F537" s="11">
        <v>1</v>
      </c>
      <c r="G537" s="122" t="s">
        <v>484</v>
      </c>
      <c r="H537" s="13" t="s">
        <v>485</v>
      </c>
    </row>
    <row r="538" spans="2:8" s="4" customFormat="1" ht="15.75" customHeight="1" x14ac:dyDescent="0.25">
      <c r="B538" s="154" t="s">
        <v>512</v>
      </c>
      <c r="C538" s="11">
        <v>1</v>
      </c>
      <c r="D538" s="13">
        <v>150</v>
      </c>
      <c r="E538" s="13">
        <f>82.81+82.83</f>
        <v>165.64</v>
      </c>
      <c r="F538" s="11">
        <v>2</v>
      </c>
      <c r="G538" s="122" t="s">
        <v>484</v>
      </c>
      <c r="H538" s="13" t="s">
        <v>485</v>
      </c>
    </row>
    <row r="539" spans="2:8" s="4" customFormat="1" ht="15.75" hidden="1" customHeight="1" x14ac:dyDescent="0.25">
      <c r="B539" s="158" t="s">
        <v>188</v>
      </c>
      <c r="C539" s="70"/>
      <c r="D539" s="72"/>
      <c r="E539" s="72"/>
      <c r="F539" s="70"/>
      <c r="G539" s="78"/>
      <c r="H539" s="72"/>
    </row>
    <row r="540" spans="2:8" s="4" customFormat="1" ht="15.75" hidden="1" customHeight="1" x14ac:dyDescent="0.25">
      <c r="B540" s="154" t="s">
        <v>513</v>
      </c>
      <c r="C540" s="11"/>
      <c r="D540" s="13"/>
      <c r="E540" s="13"/>
      <c r="F540" s="11"/>
      <c r="G540" s="80"/>
      <c r="H540" s="13"/>
    </row>
    <row r="541" spans="2:8" s="4" customFormat="1" ht="15.75" hidden="1" customHeight="1" x14ac:dyDescent="0.25">
      <c r="B541" s="154" t="s">
        <v>514</v>
      </c>
      <c r="C541" s="11"/>
      <c r="D541" s="13"/>
      <c r="E541" s="13"/>
      <c r="F541" s="11"/>
      <c r="G541" s="80"/>
      <c r="H541" s="13"/>
    </row>
    <row r="542" spans="2:8" s="4" customFormat="1" ht="15.75" customHeight="1" x14ac:dyDescent="0.25">
      <c r="B542" s="158" t="s">
        <v>188</v>
      </c>
      <c r="C542" s="70"/>
      <c r="D542" s="72">
        <f>D543+D544</f>
        <v>220</v>
      </c>
      <c r="E542" s="72">
        <f>E543+E544</f>
        <v>182.81</v>
      </c>
      <c r="F542" s="70">
        <f>F543+F544</f>
        <v>5</v>
      </c>
      <c r="G542" s="78"/>
      <c r="H542" s="72"/>
    </row>
    <row r="543" spans="2:8" s="4" customFormat="1" ht="15.75" customHeight="1" x14ac:dyDescent="0.25">
      <c r="B543" s="154" t="s">
        <v>515</v>
      </c>
      <c r="C543" s="11">
        <v>1</v>
      </c>
      <c r="D543" s="13">
        <v>70</v>
      </c>
      <c r="E543" s="13">
        <v>82.81</v>
      </c>
      <c r="F543" s="11">
        <v>1</v>
      </c>
      <c r="G543" s="122" t="s">
        <v>484</v>
      </c>
      <c r="H543" s="13" t="s">
        <v>485</v>
      </c>
    </row>
    <row r="544" spans="2:8" s="4" customFormat="1" ht="15.75" customHeight="1" x14ac:dyDescent="0.25">
      <c r="B544" s="154" t="s">
        <v>516</v>
      </c>
      <c r="C544" s="11">
        <v>1</v>
      </c>
      <c r="D544" s="13">
        <v>150</v>
      </c>
      <c r="E544" s="13">
        <v>100</v>
      </c>
      <c r="F544" s="11">
        <v>4</v>
      </c>
      <c r="G544" s="108" t="s">
        <v>481</v>
      </c>
      <c r="H544" s="13" t="s">
        <v>482</v>
      </c>
    </row>
    <row r="545" spans="2:8" s="4" customFormat="1" ht="40.5" customHeight="1" x14ac:dyDescent="0.25">
      <c r="B545" s="5" t="s">
        <v>517</v>
      </c>
      <c r="C545" s="52">
        <f>SUM(C546:C567)</f>
        <v>3</v>
      </c>
      <c r="D545" s="93">
        <f t="shared" ref="D545:E545" si="86">D546</f>
        <v>210</v>
      </c>
      <c r="E545" s="93">
        <f t="shared" si="86"/>
        <v>94.38</v>
      </c>
      <c r="F545" s="52">
        <f>F546</f>
        <v>3</v>
      </c>
      <c r="G545" s="123"/>
      <c r="H545" s="94"/>
    </row>
    <row r="546" spans="2:8" s="4" customFormat="1" ht="18.75" customHeight="1" x14ac:dyDescent="0.25">
      <c r="B546" s="153"/>
      <c r="C546" s="11"/>
      <c r="D546" s="13">
        <f>D555+D564</f>
        <v>210</v>
      </c>
      <c r="E546" s="13">
        <f t="shared" ref="E546:F546" si="87">E555+E564</f>
        <v>94.38</v>
      </c>
      <c r="F546" s="11">
        <f t="shared" si="87"/>
        <v>3</v>
      </c>
      <c r="G546" s="80"/>
      <c r="H546" s="13"/>
    </row>
    <row r="547" spans="2:8" s="4" customFormat="1" ht="15.75" hidden="1" customHeight="1" x14ac:dyDescent="0.25">
      <c r="B547" s="33" t="s">
        <v>188</v>
      </c>
      <c r="C547" s="70"/>
      <c r="D547" s="72"/>
      <c r="E547" s="72"/>
      <c r="F547" s="70"/>
      <c r="G547" s="78"/>
      <c r="H547" s="72"/>
    </row>
    <row r="548" spans="2:8" s="4" customFormat="1" ht="15.75" hidden="1" customHeight="1" x14ac:dyDescent="0.25">
      <c r="B548" s="154" t="s">
        <v>518</v>
      </c>
      <c r="C548" s="11"/>
      <c r="D548" s="10"/>
      <c r="E548" s="13"/>
      <c r="F548" s="48"/>
      <c r="G548" s="80"/>
      <c r="H548" s="13"/>
    </row>
    <row r="549" spans="2:8" s="4" customFormat="1" ht="15.75" hidden="1" customHeight="1" x14ac:dyDescent="0.25">
      <c r="B549" s="154" t="s">
        <v>519</v>
      </c>
      <c r="C549" s="11"/>
      <c r="D549" s="10"/>
      <c r="E549" s="13"/>
      <c r="F549" s="48"/>
      <c r="G549" s="80"/>
      <c r="H549" s="13"/>
    </row>
    <row r="550" spans="2:8" s="4" customFormat="1" ht="15.75" hidden="1" customHeight="1" x14ac:dyDescent="0.25">
      <c r="B550" s="154" t="s">
        <v>520</v>
      </c>
      <c r="C550" s="11"/>
      <c r="D550" s="10"/>
      <c r="E550" s="13"/>
      <c r="F550" s="48"/>
      <c r="G550" s="80"/>
      <c r="H550" s="13"/>
    </row>
    <row r="551" spans="2:8" s="4" customFormat="1" ht="15.75" hidden="1" customHeight="1" x14ac:dyDescent="0.25">
      <c r="B551" s="37" t="s">
        <v>188</v>
      </c>
      <c r="C551" s="70"/>
      <c r="D551" s="72"/>
      <c r="E551" s="72"/>
      <c r="F551" s="70"/>
      <c r="G551" s="78"/>
      <c r="H551" s="72"/>
    </row>
    <row r="552" spans="2:8" s="4" customFormat="1" ht="15.75" hidden="1" customHeight="1" x14ac:dyDescent="0.25">
      <c r="B552" s="154" t="s">
        <v>521</v>
      </c>
      <c r="C552" s="11"/>
      <c r="D552" s="10"/>
      <c r="E552" s="13"/>
      <c r="F552" s="48"/>
      <c r="G552" s="80"/>
      <c r="H552" s="13"/>
    </row>
    <row r="553" spans="2:8" s="4" customFormat="1" ht="15.75" hidden="1" customHeight="1" x14ac:dyDescent="0.25">
      <c r="B553" s="154" t="s">
        <v>522</v>
      </c>
      <c r="C553" s="11"/>
      <c r="D553" s="10"/>
      <c r="E553" s="13"/>
      <c r="F553" s="48"/>
      <c r="G553" s="80"/>
      <c r="H553" s="13"/>
    </row>
    <row r="554" spans="2:8" s="4" customFormat="1" ht="15.75" hidden="1" customHeight="1" x14ac:dyDescent="0.25">
      <c r="B554" s="154" t="s">
        <v>523</v>
      </c>
      <c r="C554" s="11"/>
      <c r="D554" s="10"/>
      <c r="E554" s="13"/>
      <c r="F554" s="48"/>
      <c r="G554" s="80"/>
      <c r="H554" s="13"/>
    </row>
    <row r="555" spans="2:8" s="4" customFormat="1" ht="15.75" customHeight="1" x14ac:dyDescent="0.25">
      <c r="B555" s="37" t="s">
        <v>188</v>
      </c>
      <c r="C555" s="70"/>
      <c r="D555" s="72">
        <f>D556+D557</f>
        <v>140</v>
      </c>
      <c r="E555" s="72">
        <f>E556+E557</f>
        <v>62.92</v>
      </c>
      <c r="F555" s="70">
        <f>F556+F557</f>
        <v>2</v>
      </c>
      <c r="G555" s="78"/>
      <c r="H555" s="72"/>
    </row>
    <row r="556" spans="2:8" s="4" customFormat="1" ht="15.75" customHeight="1" x14ac:dyDescent="0.25">
      <c r="B556" s="154" t="s">
        <v>524</v>
      </c>
      <c r="C556" s="11">
        <v>1</v>
      </c>
      <c r="D556" s="10">
        <v>70</v>
      </c>
      <c r="E556" s="13">
        <v>31.46</v>
      </c>
      <c r="F556" s="48">
        <v>1</v>
      </c>
      <c r="G556" s="12" t="s">
        <v>525</v>
      </c>
      <c r="H556" s="13" t="s">
        <v>526</v>
      </c>
    </row>
    <row r="557" spans="2:8" s="4" customFormat="1" ht="15.75" customHeight="1" x14ac:dyDescent="0.25">
      <c r="B557" s="154" t="s">
        <v>527</v>
      </c>
      <c r="C557" s="11">
        <v>1</v>
      </c>
      <c r="D557" s="10">
        <v>70</v>
      </c>
      <c r="E557" s="13">
        <v>31.46</v>
      </c>
      <c r="F557" s="48">
        <v>1</v>
      </c>
      <c r="G557" s="12" t="s">
        <v>525</v>
      </c>
      <c r="H557" s="13" t="s">
        <v>526</v>
      </c>
    </row>
    <row r="558" spans="2:8" s="4" customFormat="1" ht="15.75" hidden="1" customHeight="1" x14ac:dyDescent="0.25">
      <c r="B558" s="154" t="s">
        <v>528</v>
      </c>
      <c r="C558" s="11"/>
      <c r="D558" s="10"/>
      <c r="E558" s="13"/>
      <c r="F558" s="48"/>
      <c r="G558" s="80"/>
      <c r="H558" s="13"/>
    </row>
    <row r="559" spans="2:8" s="4" customFormat="1" ht="15.75" hidden="1" customHeight="1" x14ac:dyDescent="0.25">
      <c r="B559" s="37" t="s">
        <v>188</v>
      </c>
      <c r="C559" s="70"/>
      <c r="D559" s="72"/>
      <c r="E559" s="72"/>
      <c r="F559" s="70"/>
      <c r="G559" s="78"/>
      <c r="H559" s="72"/>
    </row>
    <row r="560" spans="2:8" s="4" customFormat="1" ht="15.75" hidden="1" customHeight="1" x14ac:dyDescent="0.25">
      <c r="B560" s="154" t="s">
        <v>529</v>
      </c>
      <c r="C560" s="11"/>
      <c r="D560" s="10"/>
      <c r="E560" s="13"/>
      <c r="F560" s="48"/>
      <c r="G560" s="80"/>
      <c r="H560" s="13"/>
    </row>
    <row r="561" spans="2:8" s="4" customFormat="1" ht="15.75" hidden="1" customHeight="1" x14ac:dyDescent="0.25">
      <c r="B561" s="154" t="s">
        <v>530</v>
      </c>
      <c r="C561" s="11"/>
      <c r="D561" s="10"/>
      <c r="E561" s="13"/>
      <c r="F561" s="48"/>
      <c r="G561" s="80"/>
      <c r="H561" s="13"/>
    </row>
    <row r="562" spans="2:8" s="4" customFormat="1" ht="15.75" hidden="1" customHeight="1" x14ac:dyDescent="0.25">
      <c r="B562" s="154" t="s">
        <v>531</v>
      </c>
      <c r="C562" s="11"/>
      <c r="D562" s="10"/>
      <c r="E562" s="13"/>
      <c r="F562" s="48"/>
      <c r="G562" s="80"/>
      <c r="H562" s="13"/>
    </row>
    <row r="563" spans="2:8" s="4" customFormat="1" ht="15.75" hidden="1" customHeight="1" x14ac:dyDescent="0.25">
      <c r="B563" s="154" t="s">
        <v>532</v>
      </c>
      <c r="C563" s="11"/>
      <c r="D563" s="10"/>
      <c r="E563" s="13"/>
      <c r="F563" s="48"/>
      <c r="G563" s="80"/>
      <c r="H563" s="13"/>
    </row>
    <row r="564" spans="2:8" s="4" customFormat="1" ht="15.75" customHeight="1" x14ac:dyDescent="0.25">
      <c r="B564" s="37" t="s">
        <v>188</v>
      </c>
      <c r="C564" s="70"/>
      <c r="D564" s="72">
        <f>D567</f>
        <v>70</v>
      </c>
      <c r="E564" s="72">
        <f>E567</f>
        <v>31.46</v>
      </c>
      <c r="F564" s="70">
        <f>F567</f>
        <v>1</v>
      </c>
      <c r="G564" s="78"/>
      <c r="H564" s="72"/>
    </row>
    <row r="565" spans="2:8" s="4" customFormat="1" ht="15.75" hidden="1" customHeight="1" x14ac:dyDescent="0.25">
      <c r="B565" s="154" t="s">
        <v>533</v>
      </c>
      <c r="C565" s="11"/>
      <c r="D565" s="10"/>
      <c r="E565" s="13"/>
      <c r="F565" s="48"/>
      <c r="G565" s="80"/>
      <c r="H565" s="13"/>
    </row>
    <row r="566" spans="2:8" s="4" customFormat="1" ht="15.75" hidden="1" customHeight="1" x14ac:dyDescent="0.25">
      <c r="B566" s="154" t="s">
        <v>534</v>
      </c>
      <c r="C566" s="11"/>
      <c r="D566" s="10"/>
      <c r="E566" s="13"/>
      <c r="F566" s="48"/>
      <c r="G566" s="80"/>
      <c r="H566" s="13"/>
    </row>
    <row r="567" spans="2:8" s="4" customFormat="1" ht="15.75" customHeight="1" x14ac:dyDescent="0.25">
      <c r="B567" s="154" t="s">
        <v>535</v>
      </c>
      <c r="C567" s="11">
        <v>1</v>
      </c>
      <c r="D567" s="10">
        <v>70</v>
      </c>
      <c r="E567" s="13">
        <v>31.46</v>
      </c>
      <c r="F567" s="48">
        <v>1</v>
      </c>
      <c r="G567" s="12" t="s">
        <v>525</v>
      </c>
      <c r="H567" s="13" t="s">
        <v>526</v>
      </c>
    </row>
    <row r="568" spans="2:8" ht="15.75" hidden="1" customHeight="1" x14ac:dyDescent="0.25">
      <c r="B568" s="38" t="s">
        <v>188</v>
      </c>
      <c r="C568" s="75"/>
      <c r="D568" s="76"/>
      <c r="E568" s="76"/>
      <c r="F568" s="75"/>
      <c r="G568" s="120"/>
      <c r="H568" s="76"/>
    </row>
    <row r="569" spans="2:8" ht="15.75" hidden="1" customHeight="1" x14ac:dyDescent="0.25">
      <c r="B569" s="155" t="s">
        <v>536</v>
      </c>
      <c r="C569" s="59"/>
      <c r="D569" s="64"/>
      <c r="E569" s="64"/>
      <c r="F569" s="63"/>
      <c r="G569" s="112"/>
      <c r="H569" s="64"/>
    </row>
    <row r="570" spans="2:8" ht="15.75" hidden="1" customHeight="1" x14ac:dyDescent="0.25">
      <c r="B570" s="155" t="s">
        <v>537</v>
      </c>
      <c r="C570" s="59"/>
      <c r="D570" s="64"/>
      <c r="E570" s="64"/>
      <c r="F570" s="63"/>
      <c r="G570" s="112"/>
      <c r="H570" s="64"/>
    </row>
    <row r="571" spans="2:8" ht="15.75" hidden="1" customHeight="1" x14ac:dyDescent="0.25">
      <c r="B571" s="155" t="s">
        <v>538</v>
      </c>
      <c r="C571" s="59"/>
      <c r="D571" s="64"/>
      <c r="E571" s="64"/>
      <c r="F571" s="63"/>
      <c r="G571" s="112"/>
      <c r="H571" s="64"/>
    </row>
    <row r="572" spans="2:8" ht="15.75" hidden="1" customHeight="1" x14ac:dyDescent="0.25">
      <c r="B572" s="38" t="s">
        <v>188</v>
      </c>
      <c r="C572" s="75"/>
      <c r="D572" s="76"/>
      <c r="E572" s="76"/>
      <c r="F572" s="75"/>
      <c r="G572" s="120"/>
      <c r="H572" s="76"/>
    </row>
    <row r="573" spans="2:8" ht="15.75" hidden="1" customHeight="1" x14ac:dyDescent="0.25">
      <c r="B573" s="155" t="s">
        <v>539</v>
      </c>
      <c r="C573" s="59"/>
      <c r="D573" s="64"/>
      <c r="E573" s="64"/>
      <c r="F573" s="63"/>
      <c r="G573" s="112"/>
      <c r="H573" s="64"/>
    </row>
    <row r="574" spans="2:8" ht="15.75" hidden="1" customHeight="1" x14ac:dyDescent="0.25">
      <c r="B574" s="155" t="s">
        <v>540</v>
      </c>
      <c r="C574" s="59"/>
      <c r="D574" s="64"/>
      <c r="E574" s="64"/>
      <c r="F574" s="63"/>
      <c r="G574" s="112"/>
      <c r="H574" s="64"/>
    </row>
    <row r="575" spans="2:8" ht="15.75" hidden="1" customHeight="1" x14ac:dyDescent="0.25">
      <c r="B575" s="38" t="s">
        <v>188</v>
      </c>
      <c r="C575" s="75"/>
      <c r="D575" s="76"/>
      <c r="E575" s="76"/>
      <c r="F575" s="75"/>
      <c r="G575" s="120"/>
      <c r="H575" s="76"/>
    </row>
    <row r="576" spans="2:8" ht="15.75" hidden="1" customHeight="1" x14ac:dyDescent="0.25">
      <c r="B576" s="155" t="s">
        <v>541</v>
      </c>
      <c r="C576" s="59"/>
      <c r="D576" s="64"/>
      <c r="E576" s="64"/>
      <c r="F576" s="63"/>
      <c r="G576" s="112"/>
      <c r="H576" s="64"/>
    </row>
    <row r="577" spans="2:8" ht="15.75" hidden="1" customHeight="1" x14ac:dyDescent="0.25">
      <c r="B577" s="155" t="s">
        <v>542</v>
      </c>
      <c r="C577" s="59"/>
      <c r="D577" s="64"/>
      <c r="E577" s="64"/>
      <c r="F577" s="63"/>
      <c r="G577" s="112"/>
      <c r="H577" s="64"/>
    </row>
    <row r="578" spans="2:8" ht="15.75" hidden="1" customHeight="1" x14ac:dyDescent="0.25">
      <c r="B578" s="155" t="s">
        <v>543</v>
      </c>
      <c r="C578" s="59"/>
      <c r="D578" s="64"/>
      <c r="E578" s="64"/>
      <c r="F578" s="63"/>
      <c r="G578" s="112"/>
      <c r="H578" s="64"/>
    </row>
    <row r="579" spans="2:8" s="4" customFormat="1" ht="34.5" customHeight="1" x14ac:dyDescent="0.25">
      <c r="B579" s="5" t="s">
        <v>544</v>
      </c>
      <c r="C579" s="52">
        <f>SUM(C580:C623)</f>
        <v>29</v>
      </c>
      <c r="D579" s="43">
        <f>D580</f>
        <v>2430</v>
      </c>
      <c r="E579" s="43">
        <f t="shared" ref="E579:F579" si="88">E580</f>
        <v>1644.5700000000004</v>
      </c>
      <c r="F579" s="52">
        <f t="shared" si="88"/>
        <v>32</v>
      </c>
      <c r="G579" s="105"/>
      <c r="H579" s="43"/>
    </row>
    <row r="580" spans="2:8" s="4" customFormat="1" ht="18.75" customHeight="1" x14ac:dyDescent="0.25">
      <c r="B580" s="153"/>
      <c r="C580" s="73"/>
      <c r="D580" s="74">
        <f>D581+D586+D591+D594+D595+D598+D602+D605+D610+D614+D617+D620+D622+D623</f>
        <v>2430</v>
      </c>
      <c r="E580" s="74">
        <f t="shared" ref="E580:F580" si="89">E581+E586+E591+E594+E595+E598+E602+E605+E610+E614+E617+E620+E622+E623</f>
        <v>1644.5700000000004</v>
      </c>
      <c r="F580" s="73">
        <f t="shared" si="89"/>
        <v>32</v>
      </c>
      <c r="G580" s="119"/>
      <c r="H580" s="74"/>
    </row>
    <row r="581" spans="2:8" s="4" customFormat="1" ht="15.75" customHeight="1" x14ac:dyDescent="0.25">
      <c r="B581" s="33" t="s">
        <v>188</v>
      </c>
      <c r="C581" s="70"/>
      <c r="D581" s="72">
        <f>D582+D583+D584+D585</f>
        <v>280</v>
      </c>
      <c r="E581" s="72">
        <f>E582+E583+E584+E585</f>
        <v>159.36000000000001</v>
      </c>
      <c r="F581" s="70">
        <f>F582+F583+F584+F585</f>
        <v>4</v>
      </c>
      <c r="G581" s="78"/>
      <c r="H581" s="72"/>
    </row>
    <row r="582" spans="2:8" s="4" customFormat="1" ht="15.75" customHeight="1" x14ac:dyDescent="0.25">
      <c r="B582" s="154" t="s">
        <v>545</v>
      </c>
      <c r="C582" s="11">
        <v>1</v>
      </c>
      <c r="D582" s="13">
        <v>70</v>
      </c>
      <c r="E582" s="13">
        <v>39.840000000000003</v>
      </c>
      <c r="F582" s="11">
        <v>1</v>
      </c>
      <c r="G582" s="12" t="s">
        <v>546</v>
      </c>
      <c r="H582" s="13" t="s">
        <v>547</v>
      </c>
    </row>
    <row r="583" spans="2:8" s="4" customFormat="1" ht="15.75" customHeight="1" x14ac:dyDescent="0.25">
      <c r="B583" s="154" t="s">
        <v>548</v>
      </c>
      <c r="C583" s="11">
        <v>1</v>
      </c>
      <c r="D583" s="13">
        <v>70</v>
      </c>
      <c r="E583" s="13">
        <v>39.840000000000003</v>
      </c>
      <c r="F583" s="11">
        <v>1</v>
      </c>
      <c r="G583" s="12" t="s">
        <v>546</v>
      </c>
      <c r="H583" s="13" t="s">
        <v>547</v>
      </c>
    </row>
    <row r="584" spans="2:8" s="4" customFormat="1" ht="15.75" customHeight="1" x14ac:dyDescent="0.25">
      <c r="B584" s="154" t="s">
        <v>549</v>
      </c>
      <c r="C584" s="11">
        <v>1</v>
      </c>
      <c r="D584" s="13">
        <v>70</v>
      </c>
      <c r="E584" s="13">
        <v>39.840000000000003</v>
      </c>
      <c r="F584" s="11">
        <v>1</v>
      </c>
      <c r="G584" s="12" t="s">
        <v>546</v>
      </c>
      <c r="H584" s="13" t="s">
        <v>547</v>
      </c>
    </row>
    <row r="585" spans="2:8" s="4" customFormat="1" ht="15.75" customHeight="1" x14ac:dyDescent="0.25">
      <c r="B585" s="154" t="s">
        <v>550</v>
      </c>
      <c r="C585" s="11">
        <v>1</v>
      </c>
      <c r="D585" s="13">
        <v>70</v>
      </c>
      <c r="E585" s="13">
        <v>39.840000000000003</v>
      </c>
      <c r="F585" s="11">
        <v>1</v>
      </c>
      <c r="G585" s="12" t="s">
        <v>546</v>
      </c>
      <c r="H585" s="13" t="s">
        <v>547</v>
      </c>
    </row>
    <row r="586" spans="2:8" s="4" customFormat="1" ht="15.75" customHeight="1" x14ac:dyDescent="0.25">
      <c r="B586" s="37" t="s">
        <v>188</v>
      </c>
      <c r="C586" s="70"/>
      <c r="D586" s="72">
        <f>D587+D588+D589+D590</f>
        <v>280</v>
      </c>
      <c r="E586" s="72">
        <f>E587+E588+E589+E590</f>
        <v>141.80000000000001</v>
      </c>
      <c r="F586" s="70">
        <f>F587+F588+F589+F590</f>
        <v>4</v>
      </c>
      <c r="G586" s="78"/>
      <c r="H586" s="72"/>
    </row>
    <row r="587" spans="2:8" s="4" customFormat="1" ht="15.75" customHeight="1" x14ac:dyDescent="0.25">
      <c r="B587" s="154" t="s">
        <v>551</v>
      </c>
      <c r="C587" s="11">
        <v>1</v>
      </c>
      <c r="D587" s="13">
        <v>70</v>
      </c>
      <c r="E587" s="13">
        <v>39.840000000000003</v>
      </c>
      <c r="F587" s="11">
        <v>1</v>
      </c>
      <c r="G587" s="12" t="s">
        <v>546</v>
      </c>
      <c r="H587" s="13" t="s">
        <v>547</v>
      </c>
    </row>
    <row r="588" spans="2:8" s="4" customFormat="1" ht="15.75" customHeight="1" x14ac:dyDescent="0.25">
      <c r="B588" s="154" t="s">
        <v>552</v>
      </c>
      <c r="C588" s="11">
        <v>1</v>
      </c>
      <c r="D588" s="13">
        <v>70</v>
      </c>
      <c r="E588" s="13">
        <v>39.840000000000003</v>
      </c>
      <c r="F588" s="11">
        <v>1</v>
      </c>
      <c r="G588" s="12" t="s">
        <v>546</v>
      </c>
      <c r="H588" s="13" t="s">
        <v>547</v>
      </c>
    </row>
    <row r="589" spans="2:8" s="4" customFormat="1" ht="15.75" customHeight="1" x14ac:dyDescent="0.25">
      <c r="B589" s="154" t="s">
        <v>553</v>
      </c>
      <c r="C589" s="11">
        <v>1</v>
      </c>
      <c r="D589" s="13">
        <v>70</v>
      </c>
      <c r="E589" s="13">
        <v>22.28</v>
      </c>
      <c r="F589" s="11">
        <v>1</v>
      </c>
      <c r="G589" s="12" t="s">
        <v>554</v>
      </c>
      <c r="H589" s="13" t="s">
        <v>555</v>
      </c>
    </row>
    <row r="590" spans="2:8" s="4" customFormat="1" ht="15.75" customHeight="1" x14ac:dyDescent="0.25">
      <c r="B590" s="154" t="s">
        <v>556</v>
      </c>
      <c r="C590" s="11">
        <v>1</v>
      </c>
      <c r="D590" s="13">
        <v>70</v>
      </c>
      <c r="E590" s="13">
        <v>39.840000000000003</v>
      </c>
      <c r="F590" s="11">
        <v>1</v>
      </c>
      <c r="G590" s="12" t="s">
        <v>546</v>
      </c>
      <c r="H590" s="13" t="s">
        <v>547</v>
      </c>
    </row>
    <row r="591" spans="2:8" s="4" customFormat="1" ht="15.75" customHeight="1" x14ac:dyDescent="0.25">
      <c r="B591" s="37" t="s">
        <v>188</v>
      </c>
      <c r="C591" s="70"/>
      <c r="D591" s="72">
        <f>D593</f>
        <v>70</v>
      </c>
      <c r="E591" s="72">
        <f>E593</f>
        <v>39.840000000000003</v>
      </c>
      <c r="F591" s="70">
        <f>F593</f>
        <v>1</v>
      </c>
      <c r="G591" s="78"/>
      <c r="H591" s="72"/>
    </row>
    <row r="592" spans="2:8" s="4" customFormat="1" ht="15.75" hidden="1" customHeight="1" x14ac:dyDescent="0.25">
      <c r="B592" s="154" t="s">
        <v>557</v>
      </c>
      <c r="C592" s="11"/>
      <c r="D592" s="13"/>
      <c r="E592" s="13"/>
      <c r="F592" s="11"/>
      <c r="G592" s="80"/>
      <c r="H592" s="13"/>
    </row>
    <row r="593" spans="2:8" s="4" customFormat="1" ht="15.75" customHeight="1" x14ac:dyDescent="0.25">
      <c r="B593" s="154" t="s">
        <v>558</v>
      </c>
      <c r="C593" s="11">
        <v>1</v>
      </c>
      <c r="D593" s="13">
        <v>70</v>
      </c>
      <c r="E593" s="13">
        <v>39.840000000000003</v>
      </c>
      <c r="F593" s="11">
        <v>1</v>
      </c>
      <c r="G593" s="12" t="s">
        <v>546</v>
      </c>
      <c r="H593" s="13" t="s">
        <v>547</v>
      </c>
    </row>
    <row r="594" spans="2:8" s="4" customFormat="1" ht="15.75" customHeight="1" x14ac:dyDescent="0.25">
      <c r="B594" s="37" t="s">
        <v>559</v>
      </c>
      <c r="C594" s="70">
        <v>1</v>
      </c>
      <c r="D594" s="72">
        <v>150</v>
      </c>
      <c r="E594" s="72">
        <v>121.99</v>
      </c>
      <c r="F594" s="70">
        <v>1</v>
      </c>
      <c r="G594" s="79" t="s">
        <v>560</v>
      </c>
      <c r="H594" s="72" t="s">
        <v>561</v>
      </c>
    </row>
    <row r="595" spans="2:8" s="4" customFormat="1" ht="15.75" customHeight="1" x14ac:dyDescent="0.25">
      <c r="B595" s="37" t="s">
        <v>188</v>
      </c>
      <c r="C595" s="70"/>
      <c r="D595" s="72">
        <f>D596+D597</f>
        <v>220</v>
      </c>
      <c r="E595" s="72">
        <f>E596+E597</f>
        <v>62.120000000000005</v>
      </c>
      <c r="F595" s="70">
        <f>F596+F597</f>
        <v>2</v>
      </c>
      <c r="G595" s="78"/>
      <c r="H595" s="72"/>
    </row>
    <row r="596" spans="2:8" s="4" customFormat="1" ht="15.75" customHeight="1" x14ac:dyDescent="0.25">
      <c r="B596" s="154" t="s">
        <v>562</v>
      </c>
      <c r="C596" s="11">
        <v>1</v>
      </c>
      <c r="D596" s="13">
        <v>150</v>
      </c>
      <c r="E596" s="13">
        <v>39.840000000000003</v>
      </c>
      <c r="F596" s="11">
        <v>1</v>
      </c>
      <c r="G596" s="12" t="s">
        <v>546</v>
      </c>
      <c r="H596" s="13" t="s">
        <v>547</v>
      </c>
    </row>
    <row r="597" spans="2:8" s="4" customFormat="1" ht="15.75" customHeight="1" x14ac:dyDescent="0.25">
      <c r="B597" s="154" t="s">
        <v>563</v>
      </c>
      <c r="C597" s="11">
        <v>1</v>
      </c>
      <c r="D597" s="13">
        <v>70</v>
      </c>
      <c r="E597" s="13">
        <v>22.28</v>
      </c>
      <c r="F597" s="11">
        <v>1</v>
      </c>
      <c r="G597" s="12" t="s">
        <v>554</v>
      </c>
      <c r="H597" s="13" t="s">
        <v>555</v>
      </c>
    </row>
    <row r="598" spans="2:8" s="4" customFormat="1" ht="15.75" customHeight="1" x14ac:dyDescent="0.25">
      <c r="B598" s="37" t="s">
        <v>188</v>
      </c>
      <c r="C598" s="70"/>
      <c r="D598" s="72">
        <f>D599+D600+D601</f>
        <v>210</v>
      </c>
      <c r="E598" s="72">
        <f>E599+E600+E601</f>
        <v>119.52000000000001</v>
      </c>
      <c r="F598" s="70">
        <f>F599+F600+F601</f>
        <v>3</v>
      </c>
      <c r="G598" s="78"/>
      <c r="H598" s="72"/>
    </row>
    <row r="599" spans="2:8" s="4" customFormat="1" ht="15.75" customHeight="1" x14ac:dyDescent="0.25">
      <c r="B599" s="154" t="s">
        <v>564</v>
      </c>
      <c r="C599" s="11">
        <v>1</v>
      </c>
      <c r="D599" s="13">
        <v>70</v>
      </c>
      <c r="E599" s="13">
        <v>39.840000000000003</v>
      </c>
      <c r="F599" s="11">
        <v>1</v>
      </c>
      <c r="G599" s="12" t="s">
        <v>546</v>
      </c>
      <c r="H599" s="13" t="s">
        <v>547</v>
      </c>
    </row>
    <row r="600" spans="2:8" s="4" customFormat="1" ht="15.75" customHeight="1" x14ac:dyDescent="0.25">
      <c r="B600" s="154" t="s">
        <v>565</v>
      </c>
      <c r="C600" s="11">
        <v>1</v>
      </c>
      <c r="D600" s="13">
        <v>70</v>
      </c>
      <c r="E600" s="13">
        <v>39.840000000000003</v>
      </c>
      <c r="F600" s="11">
        <v>1</v>
      </c>
      <c r="G600" s="12" t="s">
        <v>546</v>
      </c>
      <c r="H600" s="13" t="s">
        <v>547</v>
      </c>
    </row>
    <row r="601" spans="2:8" s="4" customFormat="1" ht="15.75" customHeight="1" x14ac:dyDescent="0.25">
      <c r="B601" s="154" t="s">
        <v>566</v>
      </c>
      <c r="C601" s="11">
        <v>1</v>
      </c>
      <c r="D601" s="13">
        <v>70</v>
      </c>
      <c r="E601" s="13">
        <v>39.840000000000003</v>
      </c>
      <c r="F601" s="11">
        <v>1</v>
      </c>
      <c r="G601" s="12" t="s">
        <v>546</v>
      </c>
      <c r="H601" s="13" t="s">
        <v>547</v>
      </c>
    </row>
    <row r="602" spans="2:8" s="4" customFormat="1" ht="15.75" customHeight="1" x14ac:dyDescent="0.25">
      <c r="B602" s="37" t="s">
        <v>188</v>
      </c>
      <c r="C602" s="70"/>
      <c r="D602" s="72">
        <f>D603+D604</f>
        <v>140</v>
      </c>
      <c r="E602" s="72">
        <f>E603+E604</f>
        <v>101.96000000000001</v>
      </c>
      <c r="F602" s="70">
        <f>F603+F604</f>
        <v>3</v>
      </c>
      <c r="G602" s="78"/>
      <c r="H602" s="72"/>
    </row>
    <row r="603" spans="2:8" s="4" customFormat="1" ht="27.75" customHeight="1" x14ac:dyDescent="0.25">
      <c r="B603" s="154" t="s">
        <v>567</v>
      </c>
      <c r="C603" s="11">
        <v>1</v>
      </c>
      <c r="D603" s="13">
        <v>70</v>
      </c>
      <c r="E603" s="13">
        <v>62.12</v>
      </c>
      <c r="F603" s="11">
        <v>2</v>
      </c>
      <c r="G603" s="12" t="s">
        <v>568</v>
      </c>
      <c r="H603" s="17" t="s">
        <v>569</v>
      </c>
    </row>
    <row r="604" spans="2:8" s="4" customFormat="1" ht="15.75" customHeight="1" x14ac:dyDescent="0.25">
      <c r="B604" s="154" t="s">
        <v>570</v>
      </c>
      <c r="C604" s="11">
        <v>1</v>
      </c>
      <c r="D604" s="13">
        <v>70</v>
      </c>
      <c r="E604" s="13">
        <v>39.840000000000003</v>
      </c>
      <c r="F604" s="11">
        <v>1</v>
      </c>
      <c r="G604" s="12" t="s">
        <v>546</v>
      </c>
      <c r="H604" s="13" t="s">
        <v>547</v>
      </c>
    </row>
    <row r="605" spans="2:8" s="4" customFormat="1" ht="15.75" customHeight="1" x14ac:dyDescent="0.25">
      <c r="B605" s="37" t="s">
        <v>188</v>
      </c>
      <c r="C605" s="70"/>
      <c r="D605" s="72">
        <f>D606+D608+D609</f>
        <v>290</v>
      </c>
      <c r="E605" s="72">
        <f>E606+E608+E609+E607</f>
        <v>241.51</v>
      </c>
      <c r="F605" s="70">
        <f>F606+F608+F609+F607</f>
        <v>4</v>
      </c>
      <c r="G605" s="78"/>
      <c r="H605" s="72"/>
    </row>
    <row r="606" spans="2:8" s="4" customFormat="1" ht="15.75" customHeight="1" x14ac:dyDescent="0.25">
      <c r="B606" s="154" t="s">
        <v>571</v>
      </c>
      <c r="C606" s="11">
        <v>1</v>
      </c>
      <c r="D606" s="13">
        <v>150</v>
      </c>
      <c r="E606" s="13">
        <v>121.99</v>
      </c>
      <c r="F606" s="11">
        <v>1</v>
      </c>
      <c r="G606" s="12" t="s">
        <v>560</v>
      </c>
      <c r="H606" s="13" t="s">
        <v>561</v>
      </c>
    </row>
    <row r="607" spans="2:8" s="4" customFormat="1" ht="15.75" hidden="1" customHeight="1" x14ac:dyDescent="0.25">
      <c r="B607" s="154" t="s">
        <v>572</v>
      </c>
      <c r="C607" s="11"/>
      <c r="D607" s="13"/>
      <c r="E607" s="13">
        <v>39.840000000000003</v>
      </c>
      <c r="F607" s="11">
        <v>1</v>
      </c>
      <c r="G607" s="12" t="s">
        <v>546</v>
      </c>
      <c r="H607" s="13" t="s">
        <v>547</v>
      </c>
    </row>
    <row r="608" spans="2:8" s="4" customFormat="1" ht="15.75" customHeight="1" x14ac:dyDescent="0.25">
      <c r="B608" s="154" t="s">
        <v>573</v>
      </c>
      <c r="C608" s="11">
        <v>1</v>
      </c>
      <c r="D608" s="13">
        <v>70</v>
      </c>
      <c r="E608" s="13">
        <v>39.840000000000003</v>
      </c>
      <c r="F608" s="11">
        <v>1</v>
      </c>
      <c r="G608" s="12" t="s">
        <v>546</v>
      </c>
      <c r="H608" s="13" t="s">
        <v>547</v>
      </c>
    </row>
    <row r="609" spans="2:8" s="4" customFormat="1" ht="15.75" customHeight="1" x14ac:dyDescent="0.25">
      <c r="B609" s="154" t="s">
        <v>574</v>
      </c>
      <c r="C609" s="11">
        <v>1</v>
      </c>
      <c r="D609" s="13">
        <v>70</v>
      </c>
      <c r="E609" s="13">
        <v>39.840000000000003</v>
      </c>
      <c r="F609" s="11">
        <v>1</v>
      </c>
      <c r="G609" s="12" t="s">
        <v>546</v>
      </c>
      <c r="H609" s="13" t="s">
        <v>547</v>
      </c>
    </row>
    <row r="610" spans="2:8" s="4" customFormat="1" ht="15.75" customHeight="1" x14ac:dyDescent="0.25">
      <c r="B610" s="37" t="s">
        <v>188</v>
      </c>
      <c r="C610" s="70"/>
      <c r="D610" s="72">
        <f>D611+D612+D613</f>
        <v>210</v>
      </c>
      <c r="E610" s="72">
        <f>E611+E612+E613</f>
        <v>124.24000000000001</v>
      </c>
      <c r="F610" s="70">
        <f>F611+F612+F613</f>
        <v>4</v>
      </c>
      <c r="G610" s="78"/>
      <c r="H610" s="72"/>
    </row>
    <row r="611" spans="2:8" s="4" customFormat="1" ht="29.25" customHeight="1" x14ac:dyDescent="0.25">
      <c r="B611" s="154" t="s">
        <v>575</v>
      </c>
      <c r="C611" s="11">
        <v>1</v>
      </c>
      <c r="D611" s="13">
        <v>70</v>
      </c>
      <c r="E611" s="13">
        <v>62.12</v>
      </c>
      <c r="F611" s="11">
        <v>2</v>
      </c>
      <c r="G611" s="12" t="s">
        <v>568</v>
      </c>
      <c r="H611" s="17" t="s">
        <v>569</v>
      </c>
    </row>
    <row r="612" spans="2:8" s="4" customFormat="1" ht="15.75" customHeight="1" x14ac:dyDescent="0.25">
      <c r="B612" s="154" t="s">
        <v>576</v>
      </c>
      <c r="C612" s="11">
        <v>1</v>
      </c>
      <c r="D612" s="13">
        <v>70</v>
      </c>
      <c r="E612" s="13">
        <v>39.840000000000003</v>
      </c>
      <c r="F612" s="11">
        <v>1</v>
      </c>
      <c r="G612" s="12" t="s">
        <v>546</v>
      </c>
      <c r="H612" s="13" t="s">
        <v>547</v>
      </c>
    </row>
    <row r="613" spans="2:8" s="4" customFormat="1" ht="15.75" customHeight="1" x14ac:dyDescent="0.25">
      <c r="B613" s="154" t="s">
        <v>577</v>
      </c>
      <c r="C613" s="11">
        <v>1</v>
      </c>
      <c r="D613" s="13">
        <v>70</v>
      </c>
      <c r="E613" s="13">
        <v>22.28</v>
      </c>
      <c r="F613" s="11">
        <v>1</v>
      </c>
      <c r="G613" s="12" t="s">
        <v>554</v>
      </c>
      <c r="H613" s="13" t="s">
        <v>555</v>
      </c>
    </row>
    <row r="614" spans="2:8" s="4" customFormat="1" ht="15.75" customHeight="1" x14ac:dyDescent="0.25">
      <c r="B614" s="37" t="s">
        <v>188</v>
      </c>
      <c r="C614" s="70"/>
      <c r="D614" s="72">
        <f>D615+D616</f>
        <v>140</v>
      </c>
      <c r="E614" s="72">
        <f>E615+E616</f>
        <v>79.680000000000007</v>
      </c>
      <c r="F614" s="70">
        <f>F615+F616</f>
        <v>2</v>
      </c>
      <c r="G614" s="78"/>
      <c r="H614" s="72"/>
    </row>
    <row r="615" spans="2:8" s="4" customFormat="1" ht="15.75" customHeight="1" x14ac:dyDescent="0.25">
      <c r="B615" s="154" t="s">
        <v>578</v>
      </c>
      <c r="C615" s="11">
        <v>1</v>
      </c>
      <c r="D615" s="13">
        <v>70</v>
      </c>
      <c r="E615" s="13">
        <v>39.840000000000003</v>
      </c>
      <c r="F615" s="11">
        <v>1</v>
      </c>
      <c r="G615" s="12" t="s">
        <v>546</v>
      </c>
      <c r="H615" s="13" t="s">
        <v>547</v>
      </c>
    </row>
    <row r="616" spans="2:8" s="4" customFormat="1" ht="15.75" customHeight="1" x14ac:dyDescent="0.25">
      <c r="B616" s="154" t="s">
        <v>579</v>
      </c>
      <c r="C616" s="11">
        <v>1</v>
      </c>
      <c r="D616" s="13">
        <v>70</v>
      </c>
      <c r="E616" s="13">
        <v>39.840000000000003</v>
      </c>
      <c r="F616" s="11">
        <v>1</v>
      </c>
      <c r="G616" s="12" t="s">
        <v>546</v>
      </c>
      <c r="H616" s="13" t="s">
        <v>547</v>
      </c>
    </row>
    <row r="617" spans="2:8" s="4" customFormat="1" ht="15.75" customHeight="1" x14ac:dyDescent="0.25">
      <c r="B617" s="37" t="s">
        <v>188</v>
      </c>
      <c r="C617" s="70"/>
      <c r="D617" s="72">
        <f>D618+D619</f>
        <v>140</v>
      </c>
      <c r="E617" s="72">
        <f>E618+E619</f>
        <v>79.680000000000007</v>
      </c>
      <c r="F617" s="70">
        <f>F618+F619</f>
        <v>2</v>
      </c>
      <c r="G617" s="78"/>
      <c r="H617" s="72"/>
    </row>
    <row r="618" spans="2:8" s="4" customFormat="1" ht="15.75" customHeight="1" x14ac:dyDescent="0.25">
      <c r="B618" s="154" t="s">
        <v>580</v>
      </c>
      <c r="C618" s="11">
        <v>1</v>
      </c>
      <c r="D618" s="13">
        <v>70</v>
      </c>
      <c r="E618" s="13">
        <v>39.840000000000003</v>
      </c>
      <c r="F618" s="11">
        <v>1</v>
      </c>
      <c r="G618" s="12" t="s">
        <v>546</v>
      </c>
      <c r="H618" s="13" t="s">
        <v>547</v>
      </c>
    </row>
    <row r="619" spans="2:8" s="4" customFormat="1" ht="15.75" customHeight="1" x14ac:dyDescent="0.25">
      <c r="B619" s="154" t="s">
        <v>581</v>
      </c>
      <c r="C619" s="11">
        <v>1</v>
      </c>
      <c r="D619" s="13">
        <v>70</v>
      </c>
      <c r="E619" s="13">
        <v>39.840000000000003</v>
      </c>
      <c r="F619" s="11">
        <v>1</v>
      </c>
      <c r="G619" s="12" t="s">
        <v>546</v>
      </c>
      <c r="H619" s="13" t="s">
        <v>547</v>
      </c>
    </row>
    <row r="620" spans="2:8" s="4" customFormat="1" ht="15.75" customHeight="1" x14ac:dyDescent="0.25">
      <c r="B620" s="39" t="s">
        <v>582</v>
      </c>
      <c r="C620" s="70"/>
      <c r="D620" s="72">
        <v>0</v>
      </c>
      <c r="E620" s="72"/>
      <c r="F620" s="70"/>
      <c r="G620" s="78"/>
      <c r="H620" s="72"/>
    </row>
    <row r="621" spans="2:8" s="4" customFormat="1" ht="15.75" hidden="1" customHeight="1" x14ac:dyDescent="0.25">
      <c r="B621" s="39" t="s">
        <v>583</v>
      </c>
      <c r="C621" s="70"/>
      <c r="D621" s="72"/>
      <c r="E621" s="72"/>
      <c r="F621" s="70"/>
      <c r="G621" s="78"/>
      <c r="H621" s="72"/>
    </row>
    <row r="622" spans="2:8" s="4" customFormat="1" ht="15.75" customHeight="1" x14ac:dyDescent="0.25">
      <c r="B622" s="39" t="s">
        <v>584</v>
      </c>
      <c r="C622" s="70">
        <v>1</v>
      </c>
      <c r="D622" s="72">
        <v>150</v>
      </c>
      <c r="E622" s="72">
        <v>250.88</v>
      </c>
      <c r="F622" s="70">
        <v>1</v>
      </c>
      <c r="G622" s="79" t="s">
        <v>585</v>
      </c>
      <c r="H622" s="72" t="s">
        <v>586</v>
      </c>
    </row>
    <row r="623" spans="2:8" s="4" customFormat="1" ht="15.75" customHeight="1" x14ac:dyDescent="0.25">
      <c r="B623" s="39" t="s">
        <v>587</v>
      </c>
      <c r="C623" s="70">
        <v>1</v>
      </c>
      <c r="D623" s="72">
        <v>150</v>
      </c>
      <c r="E623" s="72">
        <v>121.99</v>
      </c>
      <c r="F623" s="70">
        <v>1</v>
      </c>
      <c r="G623" s="79" t="s">
        <v>560</v>
      </c>
      <c r="H623" s="72" t="s">
        <v>561</v>
      </c>
    </row>
    <row r="624" spans="2:8" s="4" customFormat="1" ht="41.25" customHeight="1" x14ac:dyDescent="0.25">
      <c r="B624" s="5" t="s">
        <v>588</v>
      </c>
      <c r="C624" s="52">
        <f t="shared" ref="C624:F624" si="90">C625</f>
        <v>30</v>
      </c>
      <c r="D624" s="43">
        <f t="shared" si="90"/>
        <v>2420</v>
      </c>
      <c r="E624" s="43">
        <f t="shared" si="90"/>
        <v>2219.2080000000001</v>
      </c>
      <c r="F624" s="52">
        <f t="shared" si="90"/>
        <v>27</v>
      </c>
      <c r="G624" s="105"/>
      <c r="H624" s="43"/>
    </row>
    <row r="625" spans="2:8" s="4" customFormat="1" ht="18.75" customHeight="1" x14ac:dyDescent="0.25">
      <c r="B625" s="153"/>
      <c r="C625" s="73">
        <f>SUM(C626:C668)</f>
        <v>30</v>
      </c>
      <c r="D625" s="74">
        <f>D626+D629+D633+D636+D639+D643+D646+D650+D654+D658+D662+D666</f>
        <v>2420</v>
      </c>
      <c r="E625" s="74">
        <f t="shared" ref="E625:F625" si="91">E626+E629+E633+E636+E639+E643+E646+E650+E654+E658+E662+E666</f>
        <v>2219.2080000000001</v>
      </c>
      <c r="F625" s="73">
        <f t="shared" si="91"/>
        <v>27</v>
      </c>
      <c r="G625" s="119"/>
      <c r="H625" s="74"/>
    </row>
    <row r="626" spans="2:8" s="4" customFormat="1" ht="15.75" customHeight="1" x14ac:dyDescent="0.25">
      <c r="B626" s="33" t="s">
        <v>188</v>
      </c>
      <c r="C626" s="70"/>
      <c r="D626" s="72">
        <f>D627+D628</f>
        <v>140</v>
      </c>
      <c r="E626" s="72">
        <f t="shared" ref="E626:F626" si="92">E627+E628</f>
        <v>124.56</v>
      </c>
      <c r="F626" s="70">
        <f t="shared" si="92"/>
        <v>2</v>
      </c>
      <c r="G626" s="78"/>
      <c r="H626" s="72"/>
    </row>
    <row r="627" spans="2:8" s="4" customFormat="1" ht="37.5" customHeight="1" x14ac:dyDescent="0.25">
      <c r="B627" s="154" t="s">
        <v>589</v>
      </c>
      <c r="C627" s="11">
        <v>1</v>
      </c>
      <c r="D627" s="13">
        <v>70</v>
      </c>
      <c r="E627" s="74">
        <v>62.28</v>
      </c>
      <c r="F627" s="11">
        <v>1</v>
      </c>
      <c r="G627" s="109" t="s">
        <v>590</v>
      </c>
      <c r="H627" s="13" t="s">
        <v>591</v>
      </c>
    </row>
    <row r="628" spans="2:8" s="4" customFormat="1" ht="33.75" customHeight="1" x14ac:dyDescent="0.25">
      <c r="B628" s="154" t="s">
        <v>592</v>
      </c>
      <c r="C628" s="11">
        <v>1</v>
      </c>
      <c r="D628" s="13">
        <v>70</v>
      </c>
      <c r="E628" s="74">
        <v>62.28</v>
      </c>
      <c r="F628" s="11">
        <v>1</v>
      </c>
      <c r="G628" s="109" t="s">
        <v>590</v>
      </c>
      <c r="H628" s="13" t="s">
        <v>591</v>
      </c>
    </row>
    <row r="629" spans="2:8" s="4" customFormat="1" ht="15.75" customHeight="1" x14ac:dyDescent="0.25">
      <c r="B629" s="33" t="s">
        <v>188</v>
      </c>
      <c r="C629" s="70"/>
      <c r="D629" s="72">
        <f>D630+D631+D632</f>
        <v>210</v>
      </c>
      <c r="E629" s="72">
        <f t="shared" ref="E629:F629" si="93">E630+E631+E632</f>
        <v>186.84</v>
      </c>
      <c r="F629" s="70">
        <f t="shared" si="93"/>
        <v>3</v>
      </c>
      <c r="G629" s="78"/>
      <c r="H629" s="72"/>
    </row>
    <row r="630" spans="2:8" s="4" customFormat="1" ht="30.75" customHeight="1" x14ac:dyDescent="0.25">
      <c r="B630" s="154" t="s">
        <v>593</v>
      </c>
      <c r="C630" s="11">
        <v>1</v>
      </c>
      <c r="D630" s="13">
        <v>70</v>
      </c>
      <c r="E630" s="74">
        <v>62.28</v>
      </c>
      <c r="F630" s="11">
        <v>1</v>
      </c>
      <c r="G630" s="109" t="s">
        <v>590</v>
      </c>
      <c r="H630" s="13" t="s">
        <v>591</v>
      </c>
    </row>
    <row r="631" spans="2:8" s="4" customFormat="1" ht="33" customHeight="1" x14ac:dyDescent="0.25">
      <c r="B631" s="154" t="s">
        <v>594</v>
      </c>
      <c r="C631" s="11">
        <v>1</v>
      </c>
      <c r="D631" s="13">
        <v>70</v>
      </c>
      <c r="E631" s="74">
        <v>62.28</v>
      </c>
      <c r="F631" s="11">
        <v>1</v>
      </c>
      <c r="G631" s="109" t="s">
        <v>590</v>
      </c>
      <c r="H631" s="13" t="s">
        <v>591</v>
      </c>
    </row>
    <row r="632" spans="2:8" s="4" customFormat="1" ht="30.75" customHeight="1" x14ac:dyDescent="0.25">
      <c r="B632" s="154" t="s">
        <v>595</v>
      </c>
      <c r="C632" s="11">
        <v>1</v>
      </c>
      <c r="D632" s="13">
        <v>70</v>
      </c>
      <c r="E632" s="74">
        <v>62.28</v>
      </c>
      <c r="F632" s="11">
        <v>1</v>
      </c>
      <c r="G632" s="109" t="s">
        <v>590</v>
      </c>
      <c r="H632" s="13" t="s">
        <v>591</v>
      </c>
    </row>
    <row r="633" spans="2:8" s="4" customFormat="1" ht="15.75" customHeight="1" x14ac:dyDescent="0.25">
      <c r="B633" s="33" t="s">
        <v>188</v>
      </c>
      <c r="C633" s="70"/>
      <c r="D633" s="72">
        <f>D634+D635</f>
        <v>70</v>
      </c>
      <c r="E633" s="72">
        <f t="shared" ref="E633:F633" si="94">E634+E635</f>
        <v>62.28</v>
      </c>
      <c r="F633" s="70">
        <f t="shared" si="94"/>
        <v>1</v>
      </c>
      <c r="G633" s="78"/>
      <c r="H633" s="72"/>
    </row>
    <row r="634" spans="2:8" s="4" customFormat="1" ht="27" customHeight="1" x14ac:dyDescent="0.25">
      <c r="B634" s="154" t="s">
        <v>596</v>
      </c>
      <c r="C634" s="11">
        <v>1</v>
      </c>
      <c r="D634" s="13">
        <v>70</v>
      </c>
      <c r="E634" s="74">
        <v>62.28</v>
      </c>
      <c r="F634" s="11">
        <v>1</v>
      </c>
      <c r="G634" s="109" t="s">
        <v>590</v>
      </c>
      <c r="H634" s="13" t="s">
        <v>591</v>
      </c>
    </row>
    <row r="635" spans="2:8" s="4" customFormat="1" ht="31.5" hidden="1" customHeight="1" x14ac:dyDescent="0.25">
      <c r="B635" s="154" t="s">
        <v>597</v>
      </c>
      <c r="C635" s="11"/>
      <c r="D635" s="13">
        <v>0</v>
      </c>
      <c r="E635" s="13">
        <v>0</v>
      </c>
      <c r="F635" s="11">
        <v>0</v>
      </c>
      <c r="G635" s="80"/>
      <c r="H635" s="13">
        <v>0</v>
      </c>
    </row>
    <row r="636" spans="2:8" s="4" customFormat="1" ht="15.75" customHeight="1" x14ac:dyDescent="0.25">
      <c r="B636" s="33" t="s">
        <v>188</v>
      </c>
      <c r="C636" s="70"/>
      <c r="D636" s="72">
        <f>D637+D638</f>
        <v>140</v>
      </c>
      <c r="E636" s="72">
        <f t="shared" ref="E636:F636" si="95">E637+E638</f>
        <v>124.56</v>
      </c>
      <c r="F636" s="70">
        <f t="shared" si="95"/>
        <v>2</v>
      </c>
      <c r="G636" s="78"/>
      <c r="H636" s="72"/>
    </row>
    <row r="637" spans="2:8" s="4" customFormat="1" ht="39" customHeight="1" x14ac:dyDescent="0.25">
      <c r="B637" s="154" t="s">
        <v>598</v>
      </c>
      <c r="C637" s="11">
        <v>1</v>
      </c>
      <c r="D637" s="13">
        <v>70</v>
      </c>
      <c r="E637" s="74">
        <v>62.28</v>
      </c>
      <c r="F637" s="11">
        <v>1</v>
      </c>
      <c r="G637" s="109" t="s">
        <v>590</v>
      </c>
      <c r="H637" s="13" t="s">
        <v>591</v>
      </c>
    </row>
    <row r="638" spans="2:8" s="4" customFormat="1" ht="30.75" customHeight="1" x14ac:dyDescent="0.25">
      <c r="B638" s="154" t="s">
        <v>599</v>
      </c>
      <c r="C638" s="11">
        <v>1</v>
      </c>
      <c r="D638" s="13">
        <v>70</v>
      </c>
      <c r="E638" s="74">
        <v>62.28</v>
      </c>
      <c r="F638" s="11">
        <v>1</v>
      </c>
      <c r="G638" s="109" t="s">
        <v>590</v>
      </c>
      <c r="H638" s="13" t="s">
        <v>591</v>
      </c>
    </row>
    <row r="639" spans="2:8" s="4" customFormat="1" ht="15.75" customHeight="1" x14ac:dyDescent="0.25">
      <c r="B639" s="33" t="s">
        <v>188</v>
      </c>
      <c r="C639" s="70"/>
      <c r="D639" s="72">
        <f>D640+D641+D642</f>
        <v>210</v>
      </c>
      <c r="E639" s="72">
        <f t="shared" ref="E639:F639" si="96">E640+E641+E642</f>
        <v>186.84</v>
      </c>
      <c r="F639" s="70">
        <f t="shared" si="96"/>
        <v>3</v>
      </c>
      <c r="G639" s="78"/>
      <c r="H639" s="72"/>
    </row>
    <row r="640" spans="2:8" s="4" customFormat="1" ht="31.5" customHeight="1" x14ac:dyDescent="0.25">
      <c r="B640" s="154" t="s">
        <v>600</v>
      </c>
      <c r="C640" s="11">
        <v>1</v>
      </c>
      <c r="D640" s="13">
        <v>70</v>
      </c>
      <c r="E640" s="74">
        <v>62.28</v>
      </c>
      <c r="F640" s="11">
        <v>1</v>
      </c>
      <c r="G640" s="109" t="s">
        <v>590</v>
      </c>
      <c r="H640" s="13" t="s">
        <v>591</v>
      </c>
    </row>
    <row r="641" spans="2:8" s="4" customFormat="1" ht="34.5" customHeight="1" x14ac:dyDescent="0.25">
      <c r="B641" s="154" t="s">
        <v>601</v>
      </c>
      <c r="C641" s="11">
        <v>1</v>
      </c>
      <c r="D641" s="13">
        <v>70</v>
      </c>
      <c r="E641" s="74">
        <v>62.28</v>
      </c>
      <c r="F641" s="11">
        <v>1</v>
      </c>
      <c r="G641" s="109" t="s">
        <v>590</v>
      </c>
      <c r="H641" s="13" t="s">
        <v>591</v>
      </c>
    </row>
    <row r="642" spans="2:8" s="4" customFormat="1" ht="37.5" customHeight="1" x14ac:dyDescent="0.25">
      <c r="B642" s="154" t="s">
        <v>602</v>
      </c>
      <c r="C642" s="11">
        <v>1</v>
      </c>
      <c r="D642" s="13">
        <v>70</v>
      </c>
      <c r="E642" s="74">
        <v>62.28</v>
      </c>
      <c r="F642" s="11">
        <v>1</v>
      </c>
      <c r="G642" s="109" t="s">
        <v>590</v>
      </c>
      <c r="H642" s="13" t="s">
        <v>591</v>
      </c>
    </row>
    <row r="643" spans="2:8" s="4" customFormat="1" ht="15.75" customHeight="1" x14ac:dyDescent="0.25">
      <c r="B643" s="33" t="s">
        <v>188</v>
      </c>
      <c r="C643" s="70"/>
      <c r="D643" s="72">
        <f>D644+D645</f>
        <v>140</v>
      </c>
      <c r="E643" s="72">
        <f t="shared" ref="E643:F643" si="97">E644+E645</f>
        <v>124.56</v>
      </c>
      <c r="F643" s="70">
        <f t="shared" si="97"/>
        <v>2</v>
      </c>
      <c r="G643" s="78"/>
      <c r="H643" s="72"/>
    </row>
    <row r="644" spans="2:8" s="4" customFormat="1" ht="33" customHeight="1" x14ac:dyDescent="0.25">
      <c r="B644" s="154" t="s">
        <v>603</v>
      </c>
      <c r="C644" s="11">
        <v>1</v>
      </c>
      <c r="D644" s="13">
        <v>70</v>
      </c>
      <c r="E644" s="74">
        <v>62.28</v>
      </c>
      <c r="F644" s="11">
        <v>1</v>
      </c>
      <c r="G644" s="109" t="s">
        <v>590</v>
      </c>
      <c r="H644" s="13" t="s">
        <v>591</v>
      </c>
    </row>
    <row r="645" spans="2:8" s="4" customFormat="1" ht="31.5" customHeight="1" x14ac:dyDescent="0.25">
      <c r="B645" s="154" t="s">
        <v>604</v>
      </c>
      <c r="C645" s="11">
        <v>1</v>
      </c>
      <c r="D645" s="13">
        <v>70</v>
      </c>
      <c r="E645" s="74">
        <v>62.28</v>
      </c>
      <c r="F645" s="11">
        <v>1</v>
      </c>
      <c r="G645" s="109" t="s">
        <v>590</v>
      </c>
      <c r="H645" s="13" t="s">
        <v>591</v>
      </c>
    </row>
    <row r="646" spans="2:8" s="4" customFormat="1" ht="15.75" customHeight="1" x14ac:dyDescent="0.25">
      <c r="B646" s="40" t="s">
        <v>188</v>
      </c>
      <c r="C646" s="70"/>
      <c r="D646" s="72">
        <f>D647+D648+D649</f>
        <v>370</v>
      </c>
      <c r="E646" s="72">
        <f t="shared" ref="E646" si="98">E647+E648+E649</f>
        <v>362.24400000000003</v>
      </c>
      <c r="F646" s="70"/>
      <c r="G646" s="78"/>
      <c r="H646" s="72"/>
    </row>
    <row r="647" spans="2:8" s="4" customFormat="1" ht="30.75" customHeight="1" x14ac:dyDescent="0.25">
      <c r="B647" s="154" t="s">
        <v>605</v>
      </c>
      <c r="C647" s="11">
        <v>1</v>
      </c>
      <c r="D647" s="13">
        <v>150</v>
      </c>
      <c r="E647" s="74">
        <v>149.982</v>
      </c>
      <c r="F647" s="11">
        <v>1</v>
      </c>
      <c r="G647" s="109" t="s">
        <v>606</v>
      </c>
      <c r="H647" s="13" t="s">
        <v>607</v>
      </c>
    </row>
    <row r="648" spans="2:8" s="4" customFormat="1" ht="27" customHeight="1" x14ac:dyDescent="0.25">
      <c r="B648" s="154" t="s">
        <v>608</v>
      </c>
      <c r="C648" s="11">
        <v>1</v>
      </c>
      <c r="D648" s="13">
        <v>150</v>
      </c>
      <c r="E648" s="74">
        <v>149.982</v>
      </c>
      <c r="F648" s="11">
        <v>1</v>
      </c>
      <c r="G648" s="109" t="s">
        <v>606</v>
      </c>
      <c r="H648" s="13" t="s">
        <v>607</v>
      </c>
    </row>
    <row r="649" spans="2:8" s="4" customFormat="1" ht="30" customHeight="1" x14ac:dyDescent="0.25">
      <c r="B649" s="154" t="s">
        <v>609</v>
      </c>
      <c r="C649" s="11">
        <v>1</v>
      </c>
      <c r="D649" s="13">
        <v>70</v>
      </c>
      <c r="E649" s="74">
        <v>62.28</v>
      </c>
      <c r="F649" s="11">
        <v>1</v>
      </c>
      <c r="G649" s="109" t="s">
        <v>590</v>
      </c>
      <c r="H649" s="13" t="s">
        <v>591</v>
      </c>
    </row>
    <row r="650" spans="2:8" s="4" customFormat="1" ht="15.75" customHeight="1" x14ac:dyDescent="0.25">
      <c r="B650" s="40" t="s">
        <v>188</v>
      </c>
      <c r="C650" s="70"/>
      <c r="D650" s="72">
        <f>D651+D652+D653</f>
        <v>210</v>
      </c>
      <c r="E650" s="72">
        <f t="shared" ref="E650:F650" si="99">E651+E652+E653</f>
        <v>186.84</v>
      </c>
      <c r="F650" s="70">
        <f t="shared" si="99"/>
        <v>3</v>
      </c>
      <c r="G650" s="78"/>
      <c r="H650" s="72"/>
    </row>
    <row r="651" spans="2:8" s="4" customFormat="1" ht="31.5" customHeight="1" x14ac:dyDescent="0.25">
      <c r="B651" s="154" t="s">
        <v>610</v>
      </c>
      <c r="C651" s="11">
        <v>1</v>
      </c>
      <c r="D651" s="13">
        <v>70</v>
      </c>
      <c r="E651" s="74">
        <v>62.28</v>
      </c>
      <c r="F651" s="11">
        <v>1</v>
      </c>
      <c r="G651" s="109" t="s">
        <v>590</v>
      </c>
      <c r="H651" s="13" t="s">
        <v>591</v>
      </c>
    </row>
    <row r="652" spans="2:8" s="4" customFormat="1" ht="27.75" customHeight="1" x14ac:dyDescent="0.25">
      <c r="B652" s="154" t="s">
        <v>611</v>
      </c>
      <c r="C652" s="11">
        <v>1</v>
      </c>
      <c r="D652" s="13">
        <v>70</v>
      </c>
      <c r="E652" s="74">
        <v>62.28</v>
      </c>
      <c r="F652" s="11">
        <v>1</v>
      </c>
      <c r="G652" s="109" t="s">
        <v>590</v>
      </c>
      <c r="H652" s="13" t="s">
        <v>591</v>
      </c>
    </row>
    <row r="653" spans="2:8" s="4" customFormat="1" ht="30.75" customHeight="1" x14ac:dyDescent="0.25">
      <c r="B653" s="154" t="s">
        <v>612</v>
      </c>
      <c r="C653" s="11">
        <v>1</v>
      </c>
      <c r="D653" s="13">
        <v>70</v>
      </c>
      <c r="E653" s="74">
        <v>62.28</v>
      </c>
      <c r="F653" s="11">
        <v>1</v>
      </c>
      <c r="G653" s="109" t="s">
        <v>590</v>
      </c>
      <c r="H653" s="13" t="s">
        <v>591</v>
      </c>
    </row>
    <row r="654" spans="2:8" s="4" customFormat="1" ht="15.75" customHeight="1" x14ac:dyDescent="0.25">
      <c r="B654" s="40" t="s">
        <v>188</v>
      </c>
      <c r="C654" s="70"/>
      <c r="D654" s="72">
        <f>D655+D656+D657</f>
        <v>210</v>
      </c>
      <c r="E654" s="72">
        <f t="shared" ref="E654:F654" si="100">E655+E656+E657</f>
        <v>186.84</v>
      </c>
      <c r="F654" s="70">
        <f t="shared" si="100"/>
        <v>3</v>
      </c>
      <c r="G654" s="78"/>
      <c r="H654" s="72"/>
    </row>
    <row r="655" spans="2:8" s="4" customFormat="1" ht="35.25" customHeight="1" x14ac:dyDescent="0.25">
      <c r="B655" s="154" t="s">
        <v>613</v>
      </c>
      <c r="C655" s="11">
        <v>1</v>
      </c>
      <c r="D655" s="13">
        <v>70</v>
      </c>
      <c r="E655" s="74">
        <v>62.28</v>
      </c>
      <c r="F655" s="11">
        <v>1</v>
      </c>
      <c r="G655" s="109" t="s">
        <v>590</v>
      </c>
      <c r="H655" s="13" t="s">
        <v>591</v>
      </c>
    </row>
    <row r="656" spans="2:8" s="4" customFormat="1" ht="27.75" customHeight="1" x14ac:dyDescent="0.25">
      <c r="B656" s="154" t="s">
        <v>614</v>
      </c>
      <c r="C656" s="11">
        <v>1</v>
      </c>
      <c r="D656" s="13">
        <v>70</v>
      </c>
      <c r="E656" s="74">
        <v>62.28</v>
      </c>
      <c r="F656" s="11">
        <v>1</v>
      </c>
      <c r="G656" s="109" t="s">
        <v>590</v>
      </c>
      <c r="H656" s="13" t="s">
        <v>591</v>
      </c>
    </row>
    <row r="657" spans="2:8" s="4" customFormat="1" ht="33" customHeight="1" x14ac:dyDescent="0.25">
      <c r="B657" s="154" t="s">
        <v>615</v>
      </c>
      <c r="C657" s="11">
        <v>1</v>
      </c>
      <c r="D657" s="13">
        <v>70</v>
      </c>
      <c r="E657" s="74">
        <v>62.28</v>
      </c>
      <c r="F657" s="11">
        <v>1</v>
      </c>
      <c r="G657" s="109" t="s">
        <v>590</v>
      </c>
      <c r="H657" s="13" t="s">
        <v>591</v>
      </c>
    </row>
    <row r="658" spans="2:8" s="4" customFormat="1" ht="15.75" customHeight="1" x14ac:dyDescent="0.25">
      <c r="B658" s="40" t="s">
        <v>188</v>
      </c>
      <c r="C658" s="70"/>
      <c r="D658" s="72">
        <f>D659+D660+D661</f>
        <v>370</v>
      </c>
      <c r="E658" s="72">
        <f t="shared" ref="E658:F658" si="101">E659+E660+E661</f>
        <v>362.24400000000003</v>
      </c>
      <c r="F658" s="70">
        <f t="shared" si="101"/>
        <v>3</v>
      </c>
      <c r="G658" s="78"/>
      <c r="H658" s="72"/>
    </row>
    <row r="659" spans="2:8" s="4" customFormat="1" ht="27" customHeight="1" x14ac:dyDescent="0.25">
      <c r="B659" s="154" t="s">
        <v>616</v>
      </c>
      <c r="C659" s="11">
        <v>1</v>
      </c>
      <c r="D659" s="13">
        <v>150</v>
      </c>
      <c r="E659" s="74">
        <v>149.982</v>
      </c>
      <c r="F659" s="11">
        <v>1</v>
      </c>
      <c r="G659" s="109" t="s">
        <v>606</v>
      </c>
      <c r="H659" s="13" t="s">
        <v>607</v>
      </c>
    </row>
    <row r="660" spans="2:8" s="4" customFormat="1" ht="31.5" customHeight="1" x14ac:dyDescent="0.25">
      <c r="B660" s="154" t="s">
        <v>617</v>
      </c>
      <c r="C660" s="11">
        <v>1</v>
      </c>
      <c r="D660" s="13">
        <v>70</v>
      </c>
      <c r="E660" s="74">
        <v>62.28</v>
      </c>
      <c r="F660" s="11">
        <v>1</v>
      </c>
      <c r="G660" s="109" t="s">
        <v>590</v>
      </c>
      <c r="H660" s="13" t="s">
        <v>591</v>
      </c>
    </row>
    <row r="661" spans="2:8" s="4" customFormat="1" ht="36" customHeight="1" x14ac:dyDescent="0.25">
      <c r="B661" s="154" t="s">
        <v>618</v>
      </c>
      <c r="C661" s="11">
        <v>1</v>
      </c>
      <c r="D661" s="13">
        <v>150</v>
      </c>
      <c r="E661" s="74">
        <v>149.982</v>
      </c>
      <c r="F661" s="11">
        <v>1</v>
      </c>
      <c r="G661" s="109" t="s">
        <v>606</v>
      </c>
      <c r="H661" s="13" t="s">
        <v>607</v>
      </c>
    </row>
    <row r="662" spans="2:8" s="4" customFormat="1" ht="15.75" customHeight="1" x14ac:dyDescent="0.25">
      <c r="B662" s="40" t="s">
        <v>188</v>
      </c>
      <c r="C662" s="70"/>
      <c r="D662" s="72">
        <f>D663+D664+D665</f>
        <v>210</v>
      </c>
      <c r="E662" s="72">
        <f t="shared" ref="E662:F662" si="102">E663+E664+E665</f>
        <v>186.84</v>
      </c>
      <c r="F662" s="70">
        <f t="shared" si="102"/>
        <v>3</v>
      </c>
      <c r="G662" s="78"/>
      <c r="H662" s="72"/>
    </row>
    <row r="663" spans="2:8" s="4" customFormat="1" ht="31.5" customHeight="1" x14ac:dyDescent="0.25">
      <c r="B663" s="154" t="s">
        <v>619</v>
      </c>
      <c r="C663" s="11">
        <v>1</v>
      </c>
      <c r="D663" s="13">
        <v>70</v>
      </c>
      <c r="E663" s="74">
        <v>62.28</v>
      </c>
      <c r="F663" s="11">
        <v>1</v>
      </c>
      <c r="G663" s="109" t="s">
        <v>590</v>
      </c>
      <c r="H663" s="13" t="s">
        <v>591</v>
      </c>
    </row>
    <row r="664" spans="2:8" s="4" customFormat="1" ht="33" customHeight="1" x14ac:dyDescent="0.25">
      <c r="B664" s="154" t="s">
        <v>620</v>
      </c>
      <c r="C664" s="11">
        <v>1</v>
      </c>
      <c r="D664" s="13">
        <v>70</v>
      </c>
      <c r="E664" s="74">
        <v>62.28</v>
      </c>
      <c r="F664" s="11">
        <v>1</v>
      </c>
      <c r="G664" s="109" t="s">
        <v>590</v>
      </c>
      <c r="H664" s="13" t="s">
        <v>591</v>
      </c>
    </row>
    <row r="665" spans="2:8" s="4" customFormat="1" ht="30" customHeight="1" x14ac:dyDescent="0.25">
      <c r="B665" s="154" t="s">
        <v>621</v>
      </c>
      <c r="C665" s="11">
        <v>1</v>
      </c>
      <c r="D665" s="13">
        <v>70</v>
      </c>
      <c r="E665" s="74">
        <v>62.28</v>
      </c>
      <c r="F665" s="11">
        <v>1</v>
      </c>
      <c r="G665" s="109" t="s">
        <v>590</v>
      </c>
      <c r="H665" s="13" t="s">
        <v>591</v>
      </c>
    </row>
    <row r="666" spans="2:8" s="4" customFormat="1" ht="15.75" customHeight="1" x14ac:dyDescent="0.25">
      <c r="B666" s="40" t="s">
        <v>188</v>
      </c>
      <c r="C666" s="70"/>
      <c r="D666" s="72">
        <f>D667+D668</f>
        <v>140</v>
      </c>
      <c r="E666" s="72">
        <f t="shared" ref="E666:F666" si="103">E667+E668</f>
        <v>124.56</v>
      </c>
      <c r="F666" s="70">
        <f t="shared" si="103"/>
        <v>2</v>
      </c>
      <c r="G666" s="78"/>
      <c r="H666" s="72"/>
    </row>
    <row r="667" spans="2:8" s="4" customFormat="1" ht="27.75" customHeight="1" x14ac:dyDescent="0.25">
      <c r="B667" s="154" t="s">
        <v>622</v>
      </c>
      <c r="C667" s="11">
        <v>1</v>
      </c>
      <c r="D667" s="13">
        <v>70</v>
      </c>
      <c r="E667" s="74">
        <v>62.28</v>
      </c>
      <c r="F667" s="11">
        <v>1</v>
      </c>
      <c r="G667" s="109" t="s">
        <v>590</v>
      </c>
      <c r="H667" s="13" t="s">
        <v>591</v>
      </c>
    </row>
    <row r="668" spans="2:8" s="4" customFormat="1" ht="29.25" customHeight="1" x14ac:dyDescent="0.25">
      <c r="B668" s="154" t="s">
        <v>623</v>
      </c>
      <c r="C668" s="11">
        <v>1</v>
      </c>
      <c r="D668" s="13">
        <v>70</v>
      </c>
      <c r="E668" s="74">
        <v>62.28</v>
      </c>
      <c r="F668" s="11">
        <v>1</v>
      </c>
      <c r="G668" s="109" t="s">
        <v>590</v>
      </c>
      <c r="H668" s="13" t="s">
        <v>591</v>
      </c>
    </row>
    <row r="669" spans="2:8" s="4" customFormat="1" ht="39.75" customHeight="1" x14ac:dyDescent="0.25">
      <c r="B669" s="5" t="s">
        <v>624</v>
      </c>
      <c r="C669" s="52">
        <f>SUM(C670:C696)</f>
        <v>17</v>
      </c>
      <c r="D669" s="43">
        <f t="shared" ref="D669:F669" si="104">D670</f>
        <v>1270</v>
      </c>
      <c r="E669" s="43">
        <f t="shared" si="104"/>
        <v>798</v>
      </c>
      <c r="F669" s="52">
        <f t="shared" si="104"/>
        <v>17</v>
      </c>
      <c r="G669" s="105"/>
      <c r="H669" s="43"/>
    </row>
    <row r="670" spans="2:8" s="4" customFormat="1" ht="18.75" customHeight="1" x14ac:dyDescent="0.25">
      <c r="B670" s="20"/>
      <c r="C670" s="73"/>
      <c r="D670" s="74">
        <f>D671+D674+D677+D682+D685+D688+D691+D694</f>
        <v>1270</v>
      </c>
      <c r="E670" s="74">
        <f t="shared" ref="E670:F670" si="105">E671+E674+E677+E682+E685+E688+E691+E694</f>
        <v>798</v>
      </c>
      <c r="F670" s="73">
        <f t="shared" si="105"/>
        <v>17</v>
      </c>
      <c r="G670" s="119"/>
      <c r="H670" s="74"/>
    </row>
    <row r="671" spans="2:8" s="4" customFormat="1" ht="15.75" customHeight="1" x14ac:dyDescent="0.25">
      <c r="B671" s="40" t="s">
        <v>188</v>
      </c>
      <c r="C671" s="70"/>
      <c r="D671" s="72">
        <f>D672+D673</f>
        <v>140</v>
      </c>
      <c r="E671" s="72">
        <f t="shared" ref="E671:F671" si="106">E672+E673</f>
        <v>85.2</v>
      </c>
      <c r="F671" s="70">
        <f t="shared" si="106"/>
        <v>2</v>
      </c>
      <c r="G671" s="78"/>
      <c r="H671" s="72"/>
    </row>
    <row r="672" spans="2:8" s="4" customFormat="1" ht="22.5" customHeight="1" x14ac:dyDescent="0.25">
      <c r="B672" s="154" t="s">
        <v>625</v>
      </c>
      <c r="C672" s="11">
        <v>1</v>
      </c>
      <c r="D672" s="13">
        <v>70</v>
      </c>
      <c r="E672" s="13">
        <v>42.6</v>
      </c>
      <c r="F672" s="11">
        <v>1</v>
      </c>
      <c r="G672" s="7" t="s">
        <v>873</v>
      </c>
      <c r="H672" s="173" t="s">
        <v>626</v>
      </c>
    </row>
    <row r="673" spans="2:8" s="4" customFormat="1" ht="23.25" customHeight="1" x14ac:dyDescent="0.25">
      <c r="B673" s="154" t="s">
        <v>627</v>
      </c>
      <c r="C673" s="11">
        <v>1</v>
      </c>
      <c r="D673" s="13">
        <v>70</v>
      </c>
      <c r="E673" s="13">
        <v>42.6</v>
      </c>
      <c r="F673" s="11">
        <v>1</v>
      </c>
      <c r="G673" s="7" t="s">
        <v>873</v>
      </c>
      <c r="H673" s="174"/>
    </row>
    <row r="674" spans="2:8" s="4" customFormat="1" ht="15.75" customHeight="1" x14ac:dyDescent="0.25">
      <c r="B674" s="40" t="s">
        <v>188</v>
      </c>
      <c r="C674" s="70"/>
      <c r="D674" s="72">
        <f>D675+D676</f>
        <v>140</v>
      </c>
      <c r="E674" s="72">
        <f t="shared" ref="E674:F674" si="107">E675+E676</f>
        <v>85.2</v>
      </c>
      <c r="F674" s="70">
        <f t="shared" si="107"/>
        <v>2</v>
      </c>
      <c r="G674" s="70"/>
      <c r="H674" s="174"/>
    </row>
    <row r="675" spans="2:8" s="4" customFormat="1" ht="20.25" customHeight="1" x14ac:dyDescent="0.25">
      <c r="B675" s="154" t="s">
        <v>628</v>
      </c>
      <c r="C675" s="11">
        <v>1</v>
      </c>
      <c r="D675" s="13">
        <v>70</v>
      </c>
      <c r="E675" s="13">
        <v>42.6</v>
      </c>
      <c r="F675" s="11">
        <v>1</v>
      </c>
      <c r="G675" s="7" t="s">
        <v>873</v>
      </c>
      <c r="H675" s="174"/>
    </row>
    <row r="676" spans="2:8" s="4" customFormat="1" ht="19.5" customHeight="1" x14ac:dyDescent="0.25">
      <c r="B676" s="154" t="s">
        <v>629</v>
      </c>
      <c r="C676" s="11">
        <v>1</v>
      </c>
      <c r="D676" s="13">
        <v>70</v>
      </c>
      <c r="E676" s="13">
        <v>42.6</v>
      </c>
      <c r="F676" s="11">
        <v>1</v>
      </c>
      <c r="G676" s="7" t="s">
        <v>873</v>
      </c>
      <c r="H676" s="174"/>
    </row>
    <row r="677" spans="2:8" s="4" customFormat="1" ht="15.75" customHeight="1" x14ac:dyDescent="0.25">
      <c r="B677" s="40" t="s">
        <v>188</v>
      </c>
      <c r="C677" s="70"/>
      <c r="D677" s="72">
        <f>D678+D679+D680+D681</f>
        <v>280</v>
      </c>
      <c r="E677" s="72">
        <f t="shared" ref="E677:F677" si="108">E678+E679+E680+E681</f>
        <v>170.4</v>
      </c>
      <c r="F677" s="70">
        <f t="shared" si="108"/>
        <v>4</v>
      </c>
      <c r="G677" s="70"/>
      <c r="H677" s="174"/>
    </row>
    <row r="678" spans="2:8" s="4" customFormat="1" ht="33.75" customHeight="1" x14ac:dyDescent="0.25">
      <c r="B678" s="154" t="s">
        <v>630</v>
      </c>
      <c r="C678" s="11">
        <v>1</v>
      </c>
      <c r="D678" s="13">
        <v>70</v>
      </c>
      <c r="E678" s="13">
        <v>42.6</v>
      </c>
      <c r="F678" s="11">
        <v>1</v>
      </c>
      <c r="G678" s="7" t="s">
        <v>873</v>
      </c>
      <c r="H678" s="174"/>
    </row>
    <row r="679" spans="2:8" s="4" customFormat="1" ht="27.75" customHeight="1" x14ac:dyDescent="0.25">
      <c r="B679" s="154" t="s">
        <v>631</v>
      </c>
      <c r="C679" s="11">
        <v>1</v>
      </c>
      <c r="D679" s="13">
        <v>70</v>
      </c>
      <c r="E679" s="13">
        <v>42.6</v>
      </c>
      <c r="F679" s="11">
        <v>1</v>
      </c>
      <c r="G679" s="7" t="s">
        <v>873</v>
      </c>
      <c r="H679" s="174"/>
    </row>
    <row r="680" spans="2:8" s="4" customFormat="1" ht="33" customHeight="1" x14ac:dyDescent="0.25">
      <c r="B680" s="154" t="s">
        <v>632</v>
      </c>
      <c r="C680" s="11">
        <v>1</v>
      </c>
      <c r="D680" s="13">
        <v>70</v>
      </c>
      <c r="E680" s="13">
        <v>42.6</v>
      </c>
      <c r="F680" s="11">
        <v>1</v>
      </c>
      <c r="G680" s="7" t="s">
        <v>873</v>
      </c>
      <c r="H680" s="174"/>
    </row>
    <row r="681" spans="2:8" s="4" customFormat="1" ht="33" customHeight="1" x14ac:dyDescent="0.25">
      <c r="B681" s="154" t="s">
        <v>633</v>
      </c>
      <c r="C681" s="11">
        <v>1</v>
      </c>
      <c r="D681" s="13">
        <v>70</v>
      </c>
      <c r="E681" s="13">
        <v>42.6</v>
      </c>
      <c r="F681" s="11">
        <v>1</v>
      </c>
      <c r="G681" s="7" t="s">
        <v>873</v>
      </c>
      <c r="H681" s="174"/>
    </row>
    <row r="682" spans="2:8" s="4" customFormat="1" ht="15.75" customHeight="1" x14ac:dyDescent="0.25">
      <c r="B682" s="40" t="s">
        <v>188</v>
      </c>
      <c r="C682" s="70"/>
      <c r="D682" s="72">
        <f>D683+D684</f>
        <v>140</v>
      </c>
      <c r="E682" s="72">
        <f t="shared" ref="E682:F682" si="109">E683+E684</f>
        <v>85.2</v>
      </c>
      <c r="F682" s="70">
        <f t="shared" si="109"/>
        <v>2</v>
      </c>
      <c r="G682" s="70"/>
      <c r="H682" s="174"/>
    </row>
    <row r="683" spans="2:8" s="4" customFormat="1" ht="24" customHeight="1" x14ac:dyDescent="0.25">
      <c r="B683" s="154" t="s">
        <v>634</v>
      </c>
      <c r="C683" s="11">
        <v>1</v>
      </c>
      <c r="D683" s="13">
        <v>70</v>
      </c>
      <c r="E683" s="13">
        <v>42.6</v>
      </c>
      <c r="F683" s="11">
        <v>1</v>
      </c>
      <c r="G683" s="7" t="s">
        <v>873</v>
      </c>
      <c r="H683" s="174"/>
    </row>
    <row r="684" spans="2:8" s="4" customFormat="1" ht="24.75" customHeight="1" x14ac:dyDescent="0.25">
      <c r="B684" s="154" t="s">
        <v>635</v>
      </c>
      <c r="C684" s="11">
        <v>1</v>
      </c>
      <c r="D684" s="13">
        <v>70</v>
      </c>
      <c r="E684" s="13">
        <v>42.6</v>
      </c>
      <c r="F684" s="11">
        <v>1</v>
      </c>
      <c r="G684" s="7" t="s">
        <v>873</v>
      </c>
      <c r="H684" s="174"/>
    </row>
    <row r="685" spans="2:8" s="4" customFormat="1" ht="15.75" customHeight="1" x14ac:dyDescent="0.25">
      <c r="B685" s="40" t="s">
        <v>188</v>
      </c>
      <c r="C685" s="70"/>
      <c r="D685" s="72">
        <f>D686+D687</f>
        <v>140</v>
      </c>
      <c r="E685" s="72">
        <f t="shared" ref="E685:F685" si="110">E686+E687</f>
        <v>85.2</v>
      </c>
      <c r="F685" s="70">
        <f t="shared" si="110"/>
        <v>2</v>
      </c>
      <c r="G685" s="70"/>
      <c r="H685" s="174"/>
    </row>
    <row r="686" spans="2:8" s="4" customFormat="1" ht="24" customHeight="1" x14ac:dyDescent="0.25">
      <c r="B686" s="154" t="s">
        <v>636</v>
      </c>
      <c r="C686" s="11">
        <v>1</v>
      </c>
      <c r="D686" s="13">
        <v>70</v>
      </c>
      <c r="E686" s="13">
        <v>42.6</v>
      </c>
      <c r="F686" s="11">
        <v>1</v>
      </c>
      <c r="G686" s="7" t="s">
        <v>873</v>
      </c>
      <c r="H686" s="174"/>
    </row>
    <row r="687" spans="2:8" s="4" customFormat="1" ht="15.75" customHeight="1" x14ac:dyDescent="0.25">
      <c r="B687" s="154" t="s">
        <v>637</v>
      </c>
      <c r="C687" s="11">
        <v>1</v>
      </c>
      <c r="D687" s="13">
        <v>70</v>
      </c>
      <c r="E687" s="13">
        <v>42.6</v>
      </c>
      <c r="F687" s="11">
        <v>1</v>
      </c>
      <c r="G687" s="7" t="s">
        <v>873</v>
      </c>
      <c r="H687" s="174"/>
    </row>
    <row r="688" spans="2:8" s="4" customFormat="1" ht="15.75" customHeight="1" x14ac:dyDescent="0.25">
      <c r="B688" s="40" t="s">
        <v>188</v>
      </c>
      <c r="C688" s="70"/>
      <c r="D688" s="72">
        <f>D689+D690</f>
        <v>140</v>
      </c>
      <c r="E688" s="72">
        <f t="shared" ref="E688:F688" si="111">E689+E690</f>
        <v>85.2</v>
      </c>
      <c r="F688" s="70">
        <f t="shared" si="111"/>
        <v>2</v>
      </c>
      <c r="G688" s="70"/>
      <c r="H688" s="174"/>
    </row>
    <row r="689" spans="2:8" s="4" customFormat="1" ht="15.75" customHeight="1" x14ac:dyDescent="0.25">
      <c r="B689" s="154" t="s">
        <v>638</v>
      </c>
      <c r="C689" s="11">
        <v>1</v>
      </c>
      <c r="D689" s="13">
        <v>70</v>
      </c>
      <c r="E689" s="13">
        <v>42.6</v>
      </c>
      <c r="F689" s="11">
        <v>1</v>
      </c>
      <c r="G689" s="7" t="s">
        <v>873</v>
      </c>
      <c r="H689" s="174"/>
    </row>
    <row r="690" spans="2:8" s="4" customFormat="1" ht="16.5" customHeight="1" x14ac:dyDescent="0.25">
      <c r="B690" s="154" t="s">
        <v>639</v>
      </c>
      <c r="C690" s="11">
        <v>1</v>
      </c>
      <c r="D690" s="13">
        <v>70</v>
      </c>
      <c r="E690" s="13">
        <v>42.6</v>
      </c>
      <c r="F690" s="11">
        <v>1</v>
      </c>
      <c r="G690" s="7" t="s">
        <v>873</v>
      </c>
      <c r="H690" s="174"/>
    </row>
    <row r="691" spans="2:8" s="4" customFormat="1" ht="15.75" customHeight="1" x14ac:dyDescent="0.25">
      <c r="B691" s="40" t="s">
        <v>188</v>
      </c>
      <c r="C691" s="70"/>
      <c r="D691" s="72">
        <f>D692</f>
        <v>150</v>
      </c>
      <c r="E691" s="72">
        <f>E692</f>
        <v>116.4</v>
      </c>
      <c r="F691" s="70">
        <f t="shared" ref="F691" si="112">F692</f>
        <v>1</v>
      </c>
      <c r="G691" s="78"/>
      <c r="H691" s="72"/>
    </row>
    <row r="692" spans="2:8" s="4" customFormat="1" ht="15.75" customHeight="1" x14ac:dyDescent="0.25">
      <c r="B692" s="154" t="s">
        <v>640</v>
      </c>
      <c r="C692" s="11">
        <v>1</v>
      </c>
      <c r="D692" s="13">
        <v>150</v>
      </c>
      <c r="E692" s="13">
        <v>116.4</v>
      </c>
      <c r="F692" s="11">
        <v>1</v>
      </c>
      <c r="G692" s="12" t="s">
        <v>874</v>
      </c>
      <c r="H692" s="17" t="s">
        <v>875</v>
      </c>
    </row>
    <row r="693" spans="2:8" s="4" customFormat="1" ht="15.75" hidden="1" customHeight="1" x14ac:dyDescent="0.25">
      <c r="B693" s="154" t="s">
        <v>641</v>
      </c>
      <c r="C693" s="11"/>
      <c r="D693" s="13"/>
      <c r="E693" s="13"/>
      <c r="F693" s="11"/>
      <c r="G693" s="80"/>
      <c r="H693" s="13"/>
    </row>
    <row r="694" spans="2:8" s="4" customFormat="1" ht="15.75" customHeight="1" x14ac:dyDescent="0.25">
      <c r="B694" s="40" t="s">
        <v>188</v>
      </c>
      <c r="C694" s="70"/>
      <c r="D694" s="72">
        <f>D695+D696</f>
        <v>140</v>
      </c>
      <c r="E694" s="72">
        <f t="shared" ref="E694:F694" si="113">E695+E696</f>
        <v>85.2</v>
      </c>
      <c r="F694" s="70">
        <f t="shared" si="113"/>
        <v>2</v>
      </c>
      <c r="G694" s="78"/>
      <c r="H694" s="78"/>
    </row>
    <row r="695" spans="2:8" s="4" customFormat="1" ht="15.75" customHeight="1" x14ac:dyDescent="0.25">
      <c r="B695" s="154" t="s">
        <v>642</v>
      </c>
      <c r="C695" s="11">
        <v>1</v>
      </c>
      <c r="D695" s="13">
        <v>70</v>
      </c>
      <c r="E695" s="13">
        <v>42.6</v>
      </c>
      <c r="F695" s="11">
        <v>1</v>
      </c>
      <c r="G695" s="172" t="s">
        <v>876</v>
      </c>
      <c r="H695" s="7" t="s">
        <v>877</v>
      </c>
    </row>
    <row r="696" spans="2:8" s="4" customFormat="1" ht="15.75" customHeight="1" x14ac:dyDescent="0.25">
      <c r="B696" s="154" t="s">
        <v>643</v>
      </c>
      <c r="C696" s="11">
        <v>1</v>
      </c>
      <c r="D696" s="13">
        <v>70</v>
      </c>
      <c r="E696" s="13">
        <v>42.6</v>
      </c>
      <c r="F696" s="11">
        <v>1</v>
      </c>
      <c r="G696" s="172"/>
      <c r="H696" s="7" t="s">
        <v>878</v>
      </c>
    </row>
    <row r="697" spans="2:8" s="4" customFormat="1" ht="37.5" customHeight="1" x14ac:dyDescent="0.25">
      <c r="B697" s="5" t="s">
        <v>644</v>
      </c>
      <c r="C697" s="52">
        <f t="shared" ref="C697:F697" si="114">C698</f>
        <v>6</v>
      </c>
      <c r="D697" s="43">
        <f t="shared" si="114"/>
        <v>580</v>
      </c>
      <c r="E697" s="43">
        <f t="shared" si="114"/>
        <v>580</v>
      </c>
      <c r="F697" s="52">
        <f t="shared" si="114"/>
        <v>8</v>
      </c>
      <c r="G697" s="105"/>
      <c r="H697" s="43"/>
    </row>
    <row r="698" spans="2:8" s="4" customFormat="1" ht="18.75" customHeight="1" x14ac:dyDescent="0.25">
      <c r="B698" s="153"/>
      <c r="C698" s="73">
        <f>C699+C704+C707+C714</f>
        <v>6</v>
      </c>
      <c r="D698" s="74">
        <f>D699+D704+D707+D714</f>
        <v>580</v>
      </c>
      <c r="E698" s="74">
        <f>E699+E704+E707+E714+E710+E702</f>
        <v>580</v>
      </c>
      <c r="F698" s="73">
        <f>F699+F704+F707+F714+F710+F702</f>
        <v>8</v>
      </c>
      <c r="G698" s="119"/>
      <c r="H698" s="74"/>
    </row>
    <row r="699" spans="2:8" s="4" customFormat="1" ht="15.75" customHeight="1" x14ac:dyDescent="0.25">
      <c r="B699" s="40" t="s">
        <v>188</v>
      </c>
      <c r="C699" s="70">
        <v>2</v>
      </c>
      <c r="D699" s="72">
        <f>D700+D701</f>
        <v>140</v>
      </c>
      <c r="E699" s="72">
        <f t="shared" ref="E699" si="115">E700+E701</f>
        <v>39</v>
      </c>
      <c r="F699" s="70">
        <v>1</v>
      </c>
      <c r="G699" s="78"/>
      <c r="H699" s="72"/>
    </row>
    <row r="700" spans="2:8" s="4" customFormat="1" ht="15.75" customHeight="1" x14ac:dyDescent="0.25">
      <c r="B700" s="154" t="s">
        <v>645</v>
      </c>
      <c r="C700" s="11"/>
      <c r="D700" s="10">
        <v>70</v>
      </c>
      <c r="E700" s="13">
        <v>39</v>
      </c>
      <c r="F700" s="48">
        <v>1</v>
      </c>
      <c r="G700" s="80" t="s">
        <v>346</v>
      </c>
      <c r="H700" s="13" t="s">
        <v>7</v>
      </c>
    </row>
    <row r="701" spans="2:8" s="4" customFormat="1" ht="15.75" customHeight="1" x14ac:dyDescent="0.25">
      <c r="B701" s="154" t="s">
        <v>646</v>
      </c>
      <c r="C701" s="11"/>
      <c r="D701" s="10">
        <v>70</v>
      </c>
      <c r="E701" s="13"/>
      <c r="F701" s="48">
        <v>0</v>
      </c>
      <c r="G701" s="80"/>
      <c r="H701" s="13"/>
    </row>
    <row r="702" spans="2:8" s="4" customFormat="1" ht="15.75" customHeight="1" x14ac:dyDescent="0.25">
      <c r="B702" s="40" t="s">
        <v>188</v>
      </c>
      <c r="C702" s="70"/>
      <c r="D702" s="72"/>
      <c r="E702" s="72">
        <f>E703</f>
        <v>100</v>
      </c>
      <c r="F702" s="70">
        <v>1</v>
      </c>
      <c r="G702" s="78"/>
      <c r="H702" s="72"/>
    </row>
    <row r="703" spans="2:8" s="4" customFormat="1" ht="18" customHeight="1" x14ac:dyDescent="0.25">
      <c r="B703" s="154" t="s">
        <v>647</v>
      </c>
      <c r="C703" s="11"/>
      <c r="D703" s="10">
        <v>0</v>
      </c>
      <c r="E703" s="13">
        <v>100</v>
      </c>
      <c r="F703" s="48">
        <v>1</v>
      </c>
      <c r="G703" s="80" t="s">
        <v>346</v>
      </c>
      <c r="H703" s="13" t="s">
        <v>648</v>
      </c>
    </row>
    <row r="704" spans="2:8" s="4" customFormat="1" ht="15.75" customHeight="1" x14ac:dyDescent="0.25">
      <c r="B704" s="40" t="s">
        <v>188</v>
      </c>
      <c r="C704" s="70">
        <v>1</v>
      </c>
      <c r="D704" s="72">
        <f>D705</f>
        <v>70</v>
      </c>
      <c r="E704" s="72">
        <f>E706</f>
        <v>39</v>
      </c>
      <c r="F704" s="70">
        <v>1</v>
      </c>
      <c r="G704" s="78"/>
      <c r="H704" s="72"/>
    </row>
    <row r="705" spans="2:8" s="4" customFormat="1" ht="22.5" customHeight="1" x14ac:dyDescent="0.25">
      <c r="B705" s="154" t="s">
        <v>649</v>
      </c>
      <c r="C705" s="11"/>
      <c r="D705" s="10">
        <v>70</v>
      </c>
      <c r="E705" s="13"/>
      <c r="F705" s="48">
        <v>0</v>
      </c>
      <c r="G705" s="80"/>
      <c r="H705" s="13"/>
    </row>
    <row r="706" spans="2:8" s="4" customFormat="1" ht="22.5" customHeight="1" x14ac:dyDescent="0.25">
      <c r="B706" s="154" t="s">
        <v>650</v>
      </c>
      <c r="C706" s="11"/>
      <c r="D706" s="10"/>
      <c r="E706" s="13">
        <v>39</v>
      </c>
      <c r="F706" s="48">
        <v>1</v>
      </c>
      <c r="G706" s="80" t="s">
        <v>346</v>
      </c>
      <c r="H706" s="13" t="s">
        <v>7</v>
      </c>
    </row>
    <row r="707" spans="2:8" s="4" customFormat="1" ht="15.75" customHeight="1" x14ac:dyDescent="0.25">
      <c r="B707" s="40" t="s">
        <v>188</v>
      </c>
      <c r="C707" s="70">
        <v>1</v>
      </c>
      <c r="D707" s="72">
        <f>D709</f>
        <v>70</v>
      </c>
      <c r="E707" s="72">
        <f>E708+E709</f>
        <v>78</v>
      </c>
      <c r="F707" s="70">
        <v>2</v>
      </c>
      <c r="G707" s="78"/>
      <c r="H707" s="72"/>
    </row>
    <row r="708" spans="2:8" s="4" customFormat="1" ht="15.75" customHeight="1" x14ac:dyDescent="0.25">
      <c r="B708" s="154" t="s">
        <v>651</v>
      </c>
      <c r="C708" s="11"/>
      <c r="D708" s="10">
        <v>0</v>
      </c>
      <c r="E708" s="13">
        <v>39</v>
      </c>
      <c r="F708" s="48">
        <v>1</v>
      </c>
      <c r="G708" s="80" t="s">
        <v>346</v>
      </c>
      <c r="H708" s="13" t="s">
        <v>7</v>
      </c>
    </row>
    <row r="709" spans="2:8" s="4" customFormat="1" ht="15.75" customHeight="1" x14ac:dyDescent="0.25">
      <c r="B709" s="154" t="s">
        <v>652</v>
      </c>
      <c r="C709" s="11"/>
      <c r="D709" s="10">
        <v>70</v>
      </c>
      <c r="E709" s="13">
        <v>39</v>
      </c>
      <c r="F709" s="48">
        <v>1</v>
      </c>
      <c r="G709" s="80" t="s">
        <v>346</v>
      </c>
      <c r="H709" s="13" t="s">
        <v>7</v>
      </c>
    </row>
    <row r="710" spans="2:8" s="4" customFormat="1" ht="19.5" customHeight="1" x14ac:dyDescent="0.25">
      <c r="B710" s="40" t="s">
        <v>188</v>
      </c>
      <c r="C710" s="70"/>
      <c r="D710" s="72"/>
      <c r="E710" s="72">
        <f>E712</f>
        <v>108</v>
      </c>
      <c r="F710" s="70">
        <v>1</v>
      </c>
      <c r="G710" s="78"/>
      <c r="H710" s="72"/>
    </row>
    <row r="711" spans="2:8" s="4" customFormat="1" ht="14.25" customHeight="1" x14ac:dyDescent="0.25">
      <c r="B711" s="154" t="s">
        <v>653</v>
      </c>
      <c r="C711" s="11"/>
      <c r="D711" s="10"/>
      <c r="E711" s="13"/>
      <c r="F711" s="48"/>
      <c r="G711" s="80"/>
      <c r="H711" s="13"/>
    </row>
    <row r="712" spans="2:8" s="4" customFormat="1" ht="16.5" customHeight="1" x14ac:dyDescent="0.25">
      <c r="B712" s="154" t="s">
        <v>654</v>
      </c>
      <c r="C712" s="11"/>
      <c r="D712" s="10">
        <v>0</v>
      </c>
      <c r="E712" s="13">
        <v>108</v>
      </c>
      <c r="F712" s="48">
        <v>1</v>
      </c>
      <c r="G712" s="80" t="s">
        <v>346</v>
      </c>
      <c r="H712" s="13" t="s">
        <v>648</v>
      </c>
    </row>
    <row r="713" spans="2:8" s="4" customFormat="1" ht="16.5" customHeight="1" x14ac:dyDescent="0.25">
      <c r="B713" s="154" t="s">
        <v>218</v>
      </c>
      <c r="C713" s="11"/>
      <c r="D713" s="10"/>
      <c r="E713" s="13"/>
      <c r="F713" s="48"/>
      <c r="G713" s="80"/>
      <c r="H713" s="13"/>
    </row>
    <row r="714" spans="2:8" s="4" customFormat="1" ht="15.75" customHeight="1" x14ac:dyDescent="0.25">
      <c r="B714" s="40" t="s">
        <v>188</v>
      </c>
      <c r="C714" s="70">
        <v>2</v>
      </c>
      <c r="D714" s="72">
        <f>D715+D716</f>
        <v>300</v>
      </c>
      <c r="E714" s="72">
        <f>E715+E716</f>
        <v>216</v>
      </c>
      <c r="F714" s="70">
        <v>2</v>
      </c>
      <c r="G714" s="78"/>
      <c r="H714" s="72"/>
    </row>
    <row r="715" spans="2:8" s="4" customFormat="1" ht="15.75" customHeight="1" x14ac:dyDescent="0.25">
      <c r="B715" s="154" t="s">
        <v>655</v>
      </c>
      <c r="C715" s="11"/>
      <c r="D715" s="10">
        <v>150</v>
      </c>
      <c r="E715" s="13">
        <v>108</v>
      </c>
      <c r="F715" s="48">
        <v>1</v>
      </c>
      <c r="G715" s="80" t="s">
        <v>346</v>
      </c>
      <c r="H715" s="13" t="s">
        <v>648</v>
      </c>
    </row>
    <row r="716" spans="2:8" s="4" customFormat="1" ht="15.75" customHeight="1" x14ac:dyDescent="0.25">
      <c r="B716" s="154" t="s">
        <v>656</v>
      </c>
      <c r="C716" s="11"/>
      <c r="D716" s="10">
        <v>150</v>
      </c>
      <c r="E716" s="13">
        <v>108</v>
      </c>
      <c r="F716" s="48">
        <v>1</v>
      </c>
      <c r="G716" s="80" t="s">
        <v>346</v>
      </c>
      <c r="H716" s="13" t="s">
        <v>648</v>
      </c>
    </row>
    <row r="717" spans="2:8" s="4" customFormat="1" ht="32.25" customHeight="1" x14ac:dyDescent="0.25">
      <c r="B717" s="5" t="s">
        <v>657</v>
      </c>
      <c r="C717" s="52">
        <f>SUM(C719:C741)</f>
        <v>16</v>
      </c>
      <c r="D717" s="43">
        <f t="shared" ref="D717:F717" si="116">D718</f>
        <v>1120</v>
      </c>
      <c r="E717" s="43">
        <f t="shared" si="116"/>
        <v>999.84</v>
      </c>
      <c r="F717" s="52">
        <f t="shared" si="116"/>
        <v>16</v>
      </c>
      <c r="G717" s="105"/>
      <c r="H717" s="43"/>
    </row>
    <row r="718" spans="2:8" s="4" customFormat="1" ht="18.75" customHeight="1" x14ac:dyDescent="0.25">
      <c r="B718" s="153"/>
      <c r="C718" s="73"/>
      <c r="D718" s="74">
        <f>D719+D724+D727+D731+D734+D738</f>
        <v>1120</v>
      </c>
      <c r="E718" s="10">
        <f>E719+E724+E727+E731+E734+E738</f>
        <v>999.84</v>
      </c>
      <c r="F718" s="48">
        <f>F719+F724+F727+F731+F734+F738</f>
        <v>16</v>
      </c>
      <c r="G718" s="108"/>
      <c r="H718" s="10"/>
    </row>
    <row r="719" spans="2:8" s="4" customFormat="1" ht="15.75" customHeight="1" x14ac:dyDescent="0.25">
      <c r="B719" s="40" t="s">
        <v>188</v>
      </c>
      <c r="C719" s="70"/>
      <c r="D719" s="72">
        <f>D720+D721+D722+D723</f>
        <v>280</v>
      </c>
      <c r="E719" s="72">
        <f t="shared" ref="E719:F719" si="117">E720+E721+E722+E723</f>
        <v>249.96</v>
      </c>
      <c r="F719" s="70">
        <f t="shared" si="117"/>
        <v>4</v>
      </c>
      <c r="G719" s="78"/>
      <c r="H719" s="72"/>
    </row>
    <row r="720" spans="2:8" s="4" customFormat="1" ht="15.75" customHeight="1" x14ac:dyDescent="0.25">
      <c r="B720" s="154" t="s">
        <v>658</v>
      </c>
      <c r="C720" s="11">
        <v>1</v>
      </c>
      <c r="D720" s="10">
        <v>70</v>
      </c>
      <c r="E720" s="13">
        <v>62.49</v>
      </c>
      <c r="F720" s="48">
        <v>1</v>
      </c>
      <c r="G720" s="80" t="s">
        <v>879</v>
      </c>
      <c r="H720" s="13" t="s">
        <v>659</v>
      </c>
    </row>
    <row r="721" spans="2:8" s="4" customFormat="1" ht="15.75" customHeight="1" x14ac:dyDescent="0.25">
      <c r="B721" s="154" t="s">
        <v>660</v>
      </c>
      <c r="C721" s="11">
        <v>1</v>
      </c>
      <c r="D721" s="10">
        <v>70</v>
      </c>
      <c r="E721" s="13">
        <v>62.49</v>
      </c>
      <c r="F721" s="48">
        <v>1</v>
      </c>
      <c r="G721" s="80" t="s">
        <v>879</v>
      </c>
      <c r="H721" s="13" t="s">
        <v>659</v>
      </c>
    </row>
    <row r="722" spans="2:8" s="4" customFormat="1" ht="15.75" customHeight="1" x14ac:dyDescent="0.25">
      <c r="B722" s="154" t="s">
        <v>661</v>
      </c>
      <c r="C722" s="11">
        <v>1</v>
      </c>
      <c r="D722" s="10">
        <v>70</v>
      </c>
      <c r="E722" s="13">
        <v>62.49</v>
      </c>
      <c r="F722" s="48">
        <v>1</v>
      </c>
      <c r="G722" s="80" t="s">
        <v>879</v>
      </c>
      <c r="H722" s="13" t="s">
        <v>659</v>
      </c>
    </row>
    <row r="723" spans="2:8" s="4" customFormat="1" ht="15.75" customHeight="1" x14ac:dyDescent="0.25">
      <c r="B723" s="154" t="s">
        <v>662</v>
      </c>
      <c r="C723" s="11">
        <v>1</v>
      </c>
      <c r="D723" s="10">
        <v>70</v>
      </c>
      <c r="E723" s="13">
        <v>62.49</v>
      </c>
      <c r="F723" s="48">
        <v>1</v>
      </c>
      <c r="G723" s="80" t="s">
        <v>879</v>
      </c>
      <c r="H723" s="13" t="s">
        <v>659</v>
      </c>
    </row>
    <row r="724" spans="2:8" s="4" customFormat="1" ht="15.75" customHeight="1" x14ac:dyDescent="0.25">
      <c r="B724" s="40" t="s">
        <v>188</v>
      </c>
      <c r="C724" s="70"/>
      <c r="D724" s="72">
        <f>D725+D726</f>
        <v>140</v>
      </c>
      <c r="E724" s="72">
        <f t="shared" ref="E724:F724" si="118">E725+E726</f>
        <v>124.98</v>
      </c>
      <c r="F724" s="70">
        <f t="shared" si="118"/>
        <v>2</v>
      </c>
      <c r="G724" s="78"/>
      <c r="H724" s="72"/>
    </row>
    <row r="725" spans="2:8" s="4" customFormat="1" ht="15.75" customHeight="1" x14ac:dyDescent="0.25">
      <c r="B725" s="154" t="s">
        <v>663</v>
      </c>
      <c r="C725" s="11">
        <v>1</v>
      </c>
      <c r="D725" s="10">
        <v>70</v>
      </c>
      <c r="E725" s="13">
        <v>62.49</v>
      </c>
      <c r="F725" s="48">
        <v>1</v>
      </c>
      <c r="G725" s="80" t="s">
        <v>879</v>
      </c>
      <c r="H725" s="13" t="s">
        <v>659</v>
      </c>
    </row>
    <row r="726" spans="2:8" s="4" customFormat="1" ht="15.75" customHeight="1" x14ac:dyDescent="0.25">
      <c r="B726" s="154" t="s">
        <v>664</v>
      </c>
      <c r="C726" s="11">
        <v>1</v>
      </c>
      <c r="D726" s="10">
        <v>70</v>
      </c>
      <c r="E726" s="13">
        <v>62.49</v>
      </c>
      <c r="F726" s="48">
        <v>1</v>
      </c>
      <c r="G726" s="80" t="s">
        <v>879</v>
      </c>
      <c r="H726" s="13" t="s">
        <v>659</v>
      </c>
    </row>
    <row r="727" spans="2:8" s="4" customFormat="1" ht="15.75" customHeight="1" x14ac:dyDescent="0.25">
      <c r="B727" s="40" t="s">
        <v>188</v>
      </c>
      <c r="C727" s="70"/>
      <c r="D727" s="72">
        <f>D728+D729+D730</f>
        <v>210</v>
      </c>
      <c r="E727" s="72">
        <f t="shared" ref="E727:F727" si="119">E728+E729+E730</f>
        <v>187.47</v>
      </c>
      <c r="F727" s="70">
        <f t="shared" si="119"/>
        <v>3</v>
      </c>
      <c r="G727" s="78"/>
      <c r="H727" s="72"/>
    </row>
    <row r="728" spans="2:8" s="4" customFormat="1" ht="15.75" customHeight="1" x14ac:dyDescent="0.25">
      <c r="B728" s="154" t="s">
        <v>665</v>
      </c>
      <c r="C728" s="11">
        <v>1</v>
      </c>
      <c r="D728" s="10">
        <v>70</v>
      </c>
      <c r="E728" s="13">
        <v>62.49</v>
      </c>
      <c r="F728" s="48">
        <v>1</v>
      </c>
      <c r="G728" s="80" t="s">
        <v>879</v>
      </c>
      <c r="H728" s="13" t="s">
        <v>659</v>
      </c>
    </row>
    <row r="729" spans="2:8" s="4" customFormat="1" ht="15.75" customHeight="1" x14ac:dyDescent="0.25">
      <c r="B729" s="154" t="s">
        <v>666</v>
      </c>
      <c r="C729" s="11">
        <v>1</v>
      </c>
      <c r="D729" s="10">
        <v>70</v>
      </c>
      <c r="E729" s="13">
        <v>62.49</v>
      </c>
      <c r="F729" s="48">
        <v>1</v>
      </c>
      <c r="G729" s="80" t="s">
        <v>879</v>
      </c>
      <c r="H729" s="13" t="s">
        <v>659</v>
      </c>
    </row>
    <row r="730" spans="2:8" s="4" customFormat="1" ht="15.75" customHeight="1" x14ac:dyDescent="0.25">
      <c r="B730" s="154" t="s">
        <v>667</v>
      </c>
      <c r="C730" s="11">
        <v>1</v>
      </c>
      <c r="D730" s="10">
        <v>70</v>
      </c>
      <c r="E730" s="13">
        <v>62.49</v>
      </c>
      <c r="F730" s="48">
        <v>1</v>
      </c>
      <c r="G730" s="80" t="s">
        <v>879</v>
      </c>
      <c r="H730" s="13" t="s">
        <v>659</v>
      </c>
    </row>
    <row r="731" spans="2:8" s="4" customFormat="1" ht="15.75" customHeight="1" x14ac:dyDescent="0.25">
      <c r="B731" s="40" t="s">
        <v>188</v>
      </c>
      <c r="C731" s="70"/>
      <c r="D731" s="72">
        <f>D732+D733</f>
        <v>140</v>
      </c>
      <c r="E731" s="72">
        <f t="shared" ref="E731:F731" si="120">E732+E733</f>
        <v>124.98</v>
      </c>
      <c r="F731" s="70">
        <f t="shared" si="120"/>
        <v>2</v>
      </c>
      <c r="G731" s="78"/>
      <c r="H731" s="72"/>
    </row>
    <row r="732" spans="2:8" s="4" customFormat="1" ht="15.75" customHeight="1" x14ac:dyDescent="0.25">
      <c r="B732" s="154" t="s">
        <v>668</v>
      </c>
      <c r="C732" s="11">
        <v>1</v>
      </c>
      <c r="D732" s="10">
        <v>70</v>
      </c>
      <c r="E732" s="13">
        <v>62.49</v>
      </c>
      <c r="F732" s="48">
        <v>1</v>
      </c>
      <c r="G732" s="80" t="s">
        <v>879</v>
      </c>
      <c r="H732" s="13" t="s">
        <v>659</v>
      </c>
    </row>
    <row r="733" spans="2:8" s="4" customFormat="1" ht="15.75" customHeight="1" x14ac:dyDescent="0.25">
      <c r="B733" s="154" t="s">
        <v>669</v>
      </c>
      <c r="C733" s="11">
        <v>1</v>
      </c>
      <c r="D733" s="10">
        <v>70</v>
      </c>
      <c r="E733" s="13">
        <v>62.49</v>
      </c>
      <c r="F733" s="48">
        <v>1</v>
      </c>
      <c r="G733" s="80" t="s">
        <v>879</v>
      </c>
      <c r="H733" s="13" t="s">
        <v>659</v>
      </c>
    </row>
    <row r="734" spans="2:8" s="4" customFormat="1" ht="15.75" customHeight="1" x14ac:dyDescent="0.25">
      <c r="B734" s="40" t="s">
        <v>188</v>
      </c>
      <c r="C734" s="70"/>
      <c r="D734" s="72">
        <f>D735+D736</f>
        <v>140</v>
      </c>
      <c r="E734" s="72">
        <f t="shared" ref="E734:F734" si="121">E735+E736</f>
        <v>124.98</v>
      </c>
      <c r="F734" s="70">
        <f t="shared" si="121"/>
        <v>2</v>
      </c>
      <c r="G734" s="78"/>
      <c r="H734" s="72"/>
    </row>
    <row r="735" spans="2:8" s="4" customFormat="1" ht="15.75" customHeight="1" x14ac:dyDescent="0.25">
      <c r="B735" s="154" t="s">
        <v>670</v>
      </c>
      <c r="C735" s="11">
        <v>1</v>
      </c>
      <c r="D735" s="10">
        <v>70</v>
      </c>
      <c r="E735" s="13">
        <v>62.49</v>
      </c>
      <c r="F735" s="48">
        <v>1</v>
      </c>
      <c r="G735" s="80" t="s">
        <v>879</v>
      </c>
      <c r="H735" s="13" t="s">
        <v>659</v>
      </c>
    </row>
    <row r="736" spans="2:8" s="4" customFormat="1" ht="15.75" customHeight="1" x14ac:dyDescent="0.25">
      <c r="B736" s="154" t="s">
        <v>671</v>
      </c>
      <c r="C736" s="11">
        <v>1</v>
      </c>
      <c r="D736" s="10">
        <v>70</v>
      </c>
      <c r="E736" s="13">
        <v>62.49</v>
      </c>
      <c r="F736" s="48">
        <v>1</v>
      </c>
      <c r="G736" s="80" t="s">
        <v>879</v>
      </c>
      <c r="H736" s="13" t="s">
        <v>659</v>
      </c>
    </row>
    <row r="737" spans="2:8" s="4" customFormat="1" ht="15.75" hidden="1" customHeight="1" x14ac:dyDescent="0.25">
      <c r="B737" s="40" t="s">
        <v>672</v>
      </c>
      <c r="C737" s="70"/>
      <c r="D737" s="72"/>
      <c r="E737" s="72"/>
      <c r="F737" s="70"/>
      <c r="G737" s="78"/>
      <c r="H737" s="72"/>
    </row>
    <row r="738" spans="2:8" s="4" customFormat="1" ht="15.75" customHeight="1" x14ac:dyDescent="0.25">
      <c r="B738" s="40" t="s">
        <v>188</v>
      </c>
      <c r="C738" s="70"/>
      <c r="D738" s="72">
        <f>D739+D740+D741</f>
        <v>210</v>
      </c>
      <c r="E738" s="72">
        <f t="shared" ref="E738:F738" si="122">E739+E740+E741</f>
        <v>187.47</v>
      </c>
      <c r="F738" s="70">
        <f t="shared" si="122"/>
        <v>3</v>
      </c>
      <c r="G738" s="78"/>
      <c r="H738" s="72"/>
    </row>
    <row r="739" spans="2:8" s="4" customFormat="1" ht="15.75" customHeight="1" x14ac:dyDescent="0.25">
      <c r="B739" s="154" t="s">
        <v>673</v>
      </c>
      <c r="C739" s="11">
        <v>1</v>
      </c>
      <c r="D739" s="10">
        <v>70</v>
      </c>
      <c r="E739" s="13">
        <v>62.49</v>
      </c>
      <c r="F739" s="48">
        <v>1</v>
      </c>
      <c r="G739" s="80" t="s">
        <v>879</v>
      </c>
      <c r="H739" s="13" t="s">
        <v>659</v>
      </c>
    </row>
    <row r="740" spans="2:8" s="4" customFormat="1" ht="15.75" customHeight="1" x14ac:dyDescent="0.25">
      <c r="B740" s="154" t="s">
        <v>674</v>
      </c>
      <c r="C740" s="11">
        <v>1</v>
      </c>
      <c r="D740" s="10">
        <v>70</v>
      </c>
      <c r="E740" s="13">
        <v>62.49</v>
      </c>
      <c r="F740" s="48">
        <v>1</v>
      </c>
      <c r="G740" s="80" t="s">
        <v>879</v>
      </c>
      <c r="H740" s="13" t="s">
        <v>659</v>
      </c>
    </row>
    <row r="741" spans="2:8" s="4" customFormat="1" ht="15.75" customHeight="1" x14ac:dyDescent="0.25">
      <c r="B741" s="154" t="s">
        <v>675</v>
      </c>
      <c r="C741" s="11">
        <v>1</v>
      </c>
      <c r="D741" s="10">
        <v>70</v>
      </c>
      <c r="E741" s="13">
        <v>62.49</v>
      </c>
      <c r="F741" s="48">
        <v>1</v>
      </c>
      <c r="G741" s="80" t="s">
        <v>879</v>
      </c>
      <c r="H741" s="13" t="s">
        <v>659</v>
      </c>
    </row>
    <row r="742" spans="2:8" s="4" customFormat="1" ht="46.5" customHeight="1" x14ac:dyDescent="0.25">
      <c r="B742" s="5" t="s">
        <v>676</v>
      </c>
      <c r="C742" s="52">
        <f>SUM(C744:C795)</f>
        <v>32</v>
      </c>
      <c r="D742" s="43">
        <f t="shared" ref="D742:F742" si="123">D743+D744</f>
        <v>2960</v>
      </c>
      <c r="E742" s="43">
        <f t="shared" si="123"/>
        <v>2661</v>
      </c>
      <c r="F742" s="52">
        <f t="shared" si="123"/>
        <v>32</v>
      </c>
      <c r="G742" s="105"/>
      <c r="H742" s="43"/>
    </row>
    <row r="743" spans="2:8" s="4" customFormat="1" ht="56.25" hidden="1" customHeight="1" x14ac:dyDescent="0.25">
      <c r="B743" s="41"/>
      <c r="C743" s="73"/>
      <c r="D743" s="74"/>
      <c r="E743" s="74"/>
      <c r="F743" s="73"/>
      <c r="G743" s="119"/>
      <c r="H743" s="74"/>
    </row>
    <row r="744" spans="2:8" s="4" customFormat="1" ht="18.75" customHeight="1" x14ac:dyDescent="0.25">
      <c r="B744" s="153"/>
      <c r="C744" s="73"/>
      <c r="D744" s="74">
        <f t="shared" ref="D744:F744" si="124">D745+D748+D751+D755+D758+D761+D765+D770+D774+D777+D778+D781+D784+D787+D788+D791+D794</f>
        <v>2960</v>
      </c>
      <c r="E744" s="74">
        <f t="shared" si="124"/>
        <v>2661</v>
      </c>
      <c r="F744" s="73">
        <f t="shared" si="124"/>
        <v>32</v>
      </c>
      <c r="G744" s="119"/>
      <c r="H744" s="74"/>
    </row>
    <row r="745" spans="2:8" s="4" customFormat="1" ht="15.75" customHeight="1" x14ac:dyDescent="0.25">
      <c r="B745" s="42" t="s">
        <v>188</v>
      </c>
      <c r="C745" s="70"/>
      <c r="D745" s="72">
        <f t="shared" ref="D745:F745" si="125">D746+D747</f>
        <v>140</v>
      </c>
      <c r="E745" s="72">
        <f t="shared" si="125"/>
        <v>114</v>
      </c>
      <c r="F745" s="70">
        <f t="shared" si="125"/>
        <v>2</v>
      </c>
      <c r="G745" s="78"/>
      <c r="H745" s="72"/>
    </row>
    <row r="746" spans="2:8" s="4" customFormat="1" ht="15.75" customHeight="1" x14ac:dyDescent="0.25">
      <c r="B746" s="154" t="s">
        <v>677</v>
      </c>
      <c r="C746" s="11">
        <v>1</v>
      </c>
      <c r="D746" s="13">
        <v>70</v>
      </c>
      <c r="E746" s="13">
        <v>57</v>
      </c>
      <c r="F746" s="11">
        <v>1</v>
      </c>
      <c r="G746" s="80" t="s">
        <v>678</v>
      </c>
      <c r="H746" s="13" t="s">
        <v>7</v>
      </c>
    </row>
    <row r="747" spans="2:8" s="4" customFormat="1" ht="15.75" customHeight="1" x14ac:dyDescent="0.25">
      <c r="B747" s="154" t="s">
        <v>679</v>
      </c>
      <c r="C747" s="11">
        <v>1</v>
      </c>
      <c r="D747" s="13">
        <v>70</v>
      </c>
      <c r="E747" s="13">
        <v>57</v>
      </c>
      <c r="F747" s="11">
        <v>1</v>
      </c>
      <c r="G747" s="80" t="s">
        <v>678</v>
      </c>
      <c r="H747" s="13" t="s">
        <v>7</v>
      </c>
    </row>
    <row r="748" spans="2:8" s="4" customFormat="1" ht="15.75" customHeight="1" x14ac:dyDescent="0.25">
      <c r="B748" s="42" t="s">
        <v>188</v>
      </c>
      <c r="C748" s="70"/>
      <c r="D748" s="72">
        <f t="shared" ref="D748:F748" si="126">D749+D750</f>
        <v>140</v>
      </c>
      <c r="E748" s="72">
        <f t="shared" si="126"/>
        <v>114</v>
      </c>
      <c r="F748" s="70">
        <f t="shared" si="126"/>
        <v>2</v>
      </c>
      <c r="G748" s="78"/>
      <c r="H748" s="72"/>
    </row>
    <row r="749" spans="2:8" s="4" customFormat="1" ht="15.75" customHeight="1" x14ac:dyDescent="0.25">
      <c r="B749" s="154" t="s">
        <v>680</v>
      </c>
      <c r="C749" s="11">
        <v>1</v>
      </c>
      <c r="D749" s="13">
        <v>70</v>
      </c>
      <c r="E749" s="13">
        <v>57</v>
      </c>
      <c r="F749" s="11">
        <v>1</v>
      </c>
      <c r="G749" s="80" t="s">
        <v>678</v>
      </c>
      <c r="H749" s="13" t="s">
        <v>7</v>
      </c>
    </row>
    <row r="750" spans="2:8" s="4" customFormat="1" ht="15.75" customHeight="1" x14ac:dyDescent="0.25">
      <c r="B750" s="154" t="s">
        <v>681</v>
      </c>
      <c r="C750" s="11">
        <v>1</v>
      </c>
      <c r="D750" s="13">
        <v>70</v>
      </c>
      <c r="E750" s="13">
        <v>57</v>
      </c>
      <c r="F750" s="11">
        <v>1</v>
      </c>
      <c r="G750" s="80" t="s">
        <v>678</v>
      </c>
      <c r="H750" s="13" t="s">
        <v>7</v>
      </c>
    </row>
    <row r="751" spans="2:8" s="4" customFormat="1" ht="15.75" customHeight="1" x14ac:dyDescent="0.25">
      <c r="B751" s="42" t="s">
        <v>188</v>
      </c>
      <c r="C751" s="70"/>
      <c r="D751" s="72">
        <f t="shared" ref="D751:F751" si="127">D752+D753+D754</f>
        <v>210</v>
      </c>
      <c r="E751" s="72">
        <f t="shared" si="127"/>
        <v>171</v>
      </c>
      <c r="F751" s="70">
        <f t="shared" si="127"/>
        <v>3</v>
      </c>
      <c r="G751" s="78"/>
      <c r="H751" s="72"/>
    </row>
    <row r="752" spans="2:8" s="4" customFormat="1" ht="15.75" customHeight="1" x14ac:dyDescent="0.25">
      <c r="B752" s="154" t="s">
        <v>682</v>
      </c>
      <c r="C752" s="11">
        <v>1</v>
      </c>
      <c r="D752" s="13">
        <v>70</v>
      </c>
      <c r="E752" s="13">
        <v>57</v>
      </c>
      <c r="F752" s="11">
        <v>1</v>
      </c>
      <c r="G752" s="80" t="s">
        <v>678</v>
      </c>
      <c r="H752" s="13" t="s">
        <v>7</v>
      </c>
    </row>
    <row r="753" spans="2:8" s="4" customFormat="1" ht="15.75" customHeight="1" x14ac:dyDescent="0.25">
      <c r="B753" s="154" t="s">
        <v>683</v>
      </c>
      <c r="C753" s="11">
        <v>1</v>
      </c>
      <c r="D753" s="13">
        <v>70</v>
      </c>
      <c r="E753" s="13">
        <v>57</v>
      </c>
      <c r="F753" s="11">
        <v>1</v>
      </c>
      <c r="G753" s="80" t="s">
        <v>678</v>
      </c>
      <c r="H753" s="13" t="s">
        <v>7</v>
      </c>
    </row>
    <row r="754" spans="2:8" s="4" customFormat="1" ht="15.75" customHeight="1" x14ac:dyDescent="0.25">
      <c r="B754" s="154" t="s">
        <v>684</v>
      </c>
      <c r="C754" s="11">
        <v>1</v>
      </c>
      <c r="D754" s="13">
        <v>70</v>
      </c>
      <c r="E754" s="13">
        <v>57</v>
      </c>
      <c r="F754" s="11">
        <v>1</v>
      </c>
      <c r="G754" s="80" t="s">
        <v>678</v>
      </c>
      <c r="H754" s="13" t="s">
        <v>7</v>
      </c>
    </row>
    <row r="755" spans="2:8" s="4" customFormat="1" ht="15.75" customHeight="1" x14ac:dyDescent="0.25">
      <c r="B755" s="42" t="s">
        <v>188</v>
      </c>
      <c r="C755" s="70"/>
      <c r="D755" s="72">
        <f t="shared" ref="D755:F755" si="128">D756+D757</f>
        <v>70</v>
      </c>
      <c r="E755" s="72">
        <f t="shared" si="128"/>
        <v>57</v>
      </c>
      <c r="F755" s="70">
        <f t="shared" si="128"/>
        <v>1</v>
      </c>
      <c r="G755" s="78"/>
      <c r="H755" s="72"/>
    </row>
    <row r="756" spans="2:8" s="4" customFormat="1" ht="15.75" hidden="1" customHeight="1" x14ac:dyDescent="0.25">
      <c r="B756" s="154" t="s">
        <v>685</v>
      </c>
      <c r="C756" s="11"/>
      <c r="D756" s="13"/>
      <c r="E756" s="13"/>
      <c r="F756" s="11"/>
      <c r="G756" s="80"/>
      <c r="H756" s="13"/>
    </row>
    <row r="757" spans="2:8" s="4" customFormat="1" ht="15.75" customHeight="1" x14ac:dyDescent="0.25">
      <c r="B757" s="154" t="s">
        <v>686</v>
      </c>
      <c r="C757" s="11">
        <v>1</v>
      </c>
      <c r="D757" s="13">
        <v>70</v>
      </c>
      <c r="E757" s="13">
        <v>57</v>
      </c>
      <c r="F757" s="11">
        <v>1</v>
      </c>
      <c r="G757" s="80" t="s">
        <v>678</v>
      </c>
      <c r="H757" s="13" t="s">
        <v>7</v>
      </c>
    </row>
    <row r="758" spans="2:8" s="4" customFormat="1" ht="15.75" customHeight="1" x14ac:dyDescent="0.25">
      <c r="B758" s="42" t="s">
        <v>188</v>
      </c>
      <c r="C758" s="70"/>
      <c r="D758" s="72">
        <f t="shared" ref="D758:F758" si="129">D759+D760</f>
        <v>140</v>
      </c>
      <c r="E758" s="72">
        <f t="shared" si="129"/>
        <v>114</v>
      </c>
      <c r="F758" s="70">
        <f t="shared" si="129"/>
        <v>2</v>
      </c>
      <c r="G758" s="78"/>
      <c r="H758" s="72"/>
    </row>
    <row r="759" spans="2:8" s="4" customFormat="1" ht="15.75" customHeight="1" x14ac:dyDescent="0.25">
      <c r="B759" s="154" t="s">
        <v>687</v>
      </c>
      <c r="C759" s="11">
        <v>1</v>
      </c>
      <c r="D759" s="13">
        <v>70</v>
      </c>
      <c r="E759" s="13">
        <v>57</v>
      </c>
      <c r="F759" s="11">
        <v>1</v>
      </c>
      <c r="G759" s="80" t="s">
        <v>678</v>
      </c>
      <c r="H759" s="13" t="s">
        <v>7</v>
      </c>
    </row>
    <row r="760" spans="2:8" s="4" customFormat="1" ht="15.75" customHeight="1" x14ac:dyDescent="0.25">
      <c r="B760" s="154" t="s">
        <v>688</v>
      </c>
      <c r="C760" s="11">
        <v>1</v>
      </c>
      <c r="D760" s="13">
        <v>70</v>
      </c>
      <c r="E760" s="13">
        <v>57</v>
      </c>
      <c r="F760" s="11">
        <v>1</v>
      </c>
      <c r="G760" s="80" t="s">
        <v>678</v>
      </c>
      <c r="H760" s="13" t="s">
        <v>7</v>
      </c>
    </row>
    <row r="761" spans="2:8" s="4" customFormat="1" ht="15.75" customHeight="1" x14ac:dyDescent="0.25">
      <c r="B761" s="42" t="s">
        <v>188</v>
      </c>
      <c r="C761" s="70"/>
      <c r="D761" s="72">
        <f t="shared" ref="D761:F761" si="130">D762+D763+D764</f>
        <v>210</v>
      </c>
      <c r="E761" s="72">
        <f t="shared" si="130"/>
        <v>171</v>
      </c>
      <c r="F761" s="70">
        <f t="shared" si="130"/>
        <v>3</v>
      </c>
      <c r="G761" s="78"/>
      <c r="H761" s="72"/>
    </row>
    <row r="762" spans="2:8" s="4" customFormat="1" ht="15.75" customHeight="1" x14ac:dyDescent="0.25">
      <c r="B762" s="154" t="s">
        <v>689</v>
      </c>
      <c r="C762" s="11">
        <v>1</v>
      </c>
      <c r="D762" s="13">
        <v>70</v>
      </c>
      <c r="E762" s="13">
        <v>57</v>
      </c>
      <c r="F762" s="11">
        <v>1</v>
      </c>
      <c r="G762" s="80" t="s">
        <v>678</v>
      </c>
      <c r="H762" s="13" t="s">
        <v>7</v>
      </c>
    </row>
    <row r="763" spans="2:8" s="4" customFormat="1" ht="15.75" customHeight="1" x14ac:dyDescent="0.25">
      <c r="B763" s="154" t="s">
        <v>690</v>
      </c>
      <c r="C763" s="11">
        <v>1</v>
      </c>
      <c r="D763" s="13">
        <v>70</v>
      </c>
      <c r="E763" s="13">
        <v>57</v>
      </c>
      <c r="F763" s="11">
        <v>1</v>
      </c>
      <c r="G763" s="80" t="s">
        <v>678</v>
      </c>
      <c r="H763" s="13" t="s">
        <v>7</v>
      </c>
    </row>
    <row r="764" spans="2:8" s="4" customFormat="1" ht="15.75" customHeight="1" x14ac:dyDescent="0.25">
      <c r="B764" s="154" t="s">
        <v>691</v>
      </c>
      <c r="C764" s="11">
        <v>1</v>
      </c>
      <c r="D764" s="13">
        <v>70</v>
      </c>
      <c r="E764" s="13">
        <v>57</v>
      </c>
      <c r="F764" s="11">
        <v>1</v>
      </c>
      <c r="G764" s="80" t="s">
        <v>678</v>
      </c>
      <c r="H764" s="13" t="s">
        <v>7</v>
      </c>
    </row>
    <row r="765" spans="2:8" s="4" customFormat="1" ht="15.75" customHeight="1" x14ac:dyDescent="0.25">
      <c r="B765" s="42" t="s">
        <v>188</v>
      </c>
      <c r="C765" s="70"/>
      <c r="D765" s="72">
        <f t="shared" ref="D765:F765" si="131">D766+D767+D768+D769</f>
        <v>280</v>
      </c>
      <c r="E765" s="72">
        <f t="shared" si="131"/>
        <v>228</v>
      </c>
      <c r="F765" s="70">
        <f t="shared" si="131"/>
        <v>4</v>
      </c>
      <c r="G765" s="78"/>
      <c r="H765" s="72"/>
    </row>
    <row r="766" spans="2:8" s="4" customFormat="1" ht="15.75" customHeight="1" x14ac:dyDescent="0.25">
      <c r="B766" s="154" t="s">
        <v>692</v>
      </c>
      <c r="C766" s="11">
        <v>1</v>
      </c>
      <c r="D766" s="13">
        <v>70</v>
      </c>
      <c r="E766" s="13">
        <v>57</v>
      </c>
      <c r="F766" s="11">
        <v>1</v>
      </c>
      <c r="G766" s="80" t="s">
        <v>678</v>
      </c>
      <c r="H766" s="13" t="s">
        <v>7</v>
      </c>
    </row>
    <row r="767" spans="2:8" s="4" customFormat="1" ht="15.75" customHeight="1" x14ac:dyDescent="0.25">
      <c r="B767" s="154" t="s">
        <v>693</v>
      </c>
      <c r="C767" s="11">
        <v>1</v>
      </c>
      <c r="D767" s="13">
        <v>70</v>
      </c>
      <c r="E767" s="13">
        <v>57</v>
      </c>
      <c r="F767" s="11">
        <v>1</v>
      </c>
      <c r="G767" s="80" t="s">
        <v>678</v>
      </c>
      <c r="H767" s="13" t="s">
        <v>7</v>
      </c>
    </row>
    <row r="768" spans="2:8" s="4" customFormat="1" ht="15.75" customHeight="1" x14ac:dyDescent="0.25">
      <c r="B768" s="154" t="s">
        <v>694</v>
      </c>
      <c r="C768" s="11">
        <v>1</v>
      </c>
      <c r="D768" s="13">
        <v>70</v>
      </c>
      <c r="E768" s="13">
        <v>57</v>
      </c>
      <c r="F768" s="11">
        <v>1</v>
      </c>
      <c r="G768" s="80" t="s">
        <v>678</v>
      </c>
      <c r="H768" s="13" t="s">
        <v>7</v>
      </c>
    </row>
    <row r="769" spans="2:8" s="4" customFormat="1" ht="15.75" customHeight="1" x14ac:dyDescent="0.25">
      <c r="B769" s="154" t="s">
        <v>695</v>
      </c>
      <c r="C769" s="11">
        <v>1</v>
      </c>
      <c r="D769" s="13">
        <v>70</v>
      </c>
      <c r="E769" s="13">
        <v>57</v>
      </c>
      <c r="F769" s="11">
        <v>1</v>
      </c>
      <c r="G769" s="80" t="s">
        <v>678</v>
      </c>
      <c r="H769" s="13" t="s">
        <v>7</v>
      </c>
    </row>
    <row r="770" spans="2:8" s="4" customFormat="1" ht="15.75" customHeight="1" x14ac:dyDescent="0.25">
      <c r="B770" s="42" t="s">
        <v>188</v>
      </c>
      <c r="C770" s="70"/>
      <c r="D770" s="72">
        <f t="shared" ref="D770:F770" si="132">D771+D772+D773</f>
        <v>70</v>
      </c>
      <c r="E770" s="72">
        <f t="shared" si="132"/>
        <v>57</v>
      </c>
      <c r="F770" s="70">
        <f t="shared" si="132"/>
        <v>1</v>
      </c>
      <c r="G770" s="78"/>
      <c r="H770" s="72"/>
    </row>
    <row r="771" spans="2:8" s="4" customFormat="1" ht="15.75" customHeight="1" x14ac:dyDescent="0.25">
      <c r="B771" s="154" t="s">
        <v>696</v>
      </c>
      <c r="C771" s="11">
        <v>1</v>
      </c>
      <c r="D771" s="13">
        <v>70</v>
      </c>
      <c r="E771" s="13">
        <v>57</v>
      </c>
      <c r="F771" s="11">
        <v>1</v>
      </c>
      <c r="G771" s="80" t="s">
        <v>678</v>
      </c>
      <c r="H771" s="13" t="s">
        <v>7</v>
      </c>
    </row>
    <row r="772" spans="2:8" s="4" customFormat="1" ht="15.75" hidden="1" customHeight="1" x14ac:dyDescent="0.25">
      <c r="B772" s="154" t="s">
        <v>697</v>
      </c>
      <c r="C772" s="11"/>
      <c r="D772" s="13"/>
      <c r="E772" s="13"/>
      <c r="F772" s="11"/>
      <c r="G772" s="80"/>
      <c r="H772" s="13"/>
    </row>
    <row r="773" spans="2:8" s="4" customFormat="1" ht="15.75" hidden="1" customHeight="1" x14ac:dyDescent="0.25">
      <c r="B773" s="154" t="s">
        <v>698</v>
      </c>
      <c r="C773" s="11"/>
      <c r="D773" s="13"/>
      <c r="E773" s="13"/>
      <c r="F773" s="11"/>
      <c r="G773" s="80"/>
      <c r="H773" s="13"/>
    </row>
    <row r="774" spans="2:8" s="4" customFormat="1" ht="15.75" customHeight="1" x14ac:dyDescent="0.25">
      <c r="B774" s="42" t="s">
        <v>188</v>
      </c>
      <c r="C774" s="70"/>
      <c r="D774" s="72">
        <f t="shared" ref="D774:F774" si="133">D775+D776</f>
        <v>70</v>
      </c>
      <c r="E774" s="72">
        <f t="shared" si="133"/>
        <v>57</v>
      </c>
      <c r="F774" s="70">
        <f t="shared" si="133"/>
        <v>1</v>
      </c>
      <c r="G774" s="78"/>
      <c r="H774" s="72"/>
    </row>
    <row r="775" spans="2:8" s="4" customFormat="1" ht="15.75" customHeight="1" x14ac:dyDescent="0.25">
      <c r="B775" s="154" t="s">
        <v>699</v>
      </c>
      <c r="C775" s="11">
        <v>1</v>
      </c>
      <c r="D775" s="13">
        <v>70</v>
      </c>
      <c r="E775" s="13">
        <v>57</v>
      </c>
      <c r="F775" s="11">
        <v>1</v>
      </c>
      <c r="G775" s="80" t="s">
        <v>678</v>
      </c>
      <c r="H775" s="13" t="s">
        <v>7</v>
      </c>
    </row>
    <row r="776" spans="2:8" s="4" customFormat="1" ht="15.75" hidden="1" customHeight="1" x14ac:dyDescent="0.25">
      <c r="B776" s="154" t="s">
        <v>700</v>
      </c>
      <c r="C776" s="11"/>
      <c r="D776" s="13"/>
      <c r="E776" s="13"/>
      <c r="F776" s="11"/>
      <c r="G776" s="80"/>
      <c r="H776" s="13"/>
    </row>
    <row r="777" spans="2:8" s="4" customFormat="1" ht="37.200000000000003" customHeight="1" x14ac:dyDescent="0.25">
      <c r="B777" s="158" t="s">
        <v>536</v>
      </c>
      <c r="C777" s="70">
        <v>1</v>
      </c>
      <c r="D777" s="72">
        <v>70</v>
      </c>
      <c r="E777" s="72">
        <v>57</v>
      </c>
      <c r="F777" s="70">
        <v>1</v>
      </c>
      <c r="G777" s="78" t="s">
        <v>678</v>
      </c>
      <c r="H777" s="72" t="s">
        <v>7</v>
      </c>
    </row>
    <row r="778" spans="2:8" s="4" customFormat="1" ht="15.75" customHeight="1" x14ac:dyDescent="0.25">
      <c r="B778" s="42" t="s">
        <v>188</v>
      </c>
      <c r="C778" s="70"/>
      <c r="D778" s="72">
        <f t="shared" ref="D778:F778" si="134">D779+D780</f>
        <v>220</v>
      </c>
      <c r="E778" s="72">
        <f t="shared" si="134"/>
        <v>207</v>
      </c>
      <c r="F778" s="70">
        <f t="shared" si="134"/>
        <v>2</v>
      </c>
      <c r="G778" s="78"/>
      <c r="H778" s="72"/>
    </row>
    <row r="779" spans="2:8" s="4" customFormat="1" ht="15.75" customHeight="1" x14ac:dyDescent="0.25">
      <c r="B779" s="154" t="s">
        <v>701</v>
      </c>
      <c r="C779" s="11">
        <v>1</v>
      </c>
      <c r="D779" s="13">
        <v>70</v>
      </c>
      <c r="E779" s="13">
        <v>57</v>
      </c>
      <c r="F779" s="11">
        <v>1</v>
      </c>
      <c r="G779" s="80" t="s">
        <v>678</v>
      </c>
      <c r="H779" s="13" t="s">
        <v>7</v>
      </c>
    </row>
    <row r="780" spans="2:8" s="4" customFormat="1" ht="15.75" customHeight="1" x14ac:dyDescent="0.25">
      <c r="B780" s="154" t="s">
        <v>702</v>
      </c>
      <c r="C780" s="11">
        <v>1</v>
      </c>
      <c r="D780" s="13">
        <v>150</v>
      </c>
      <c r="E780" s="13">
        <v>150</v>
      </c>
      <c r="F780" s="11">
        <v>1</v>
      </c>
      <c r="G780" s="80" t="s">
        <v>678</v>
      </c>
      <c r="H780" s="13" t="s">
        <v>26</v>
      </c>
    </row>
    <row r="781" spans="2:8" s="4" customFormat="1" ht="15.75" customHeight="1" x14ac:dyDescent="0.25">
      <c r="B781" s="42" t="s">
        <v>188</v>
      </c>
      <c r="C781" s="70"/>
      <c r="D781" s="72">
        <f t="shared" ref="D781:F781" si="135">D782+D783</f>
        <v>140</v>
      </c>
      <c r="E781" s="72">
        <f t="shared" si="135"/>
        <v>114</v>
      </c>
      <c r="F781" s="70">
        <f t="shared" si="135"/>
        <v>2</v>
      </c>
      <c r="G781" s="78"/>
      <c r="H781" s="72"/>
    </row>
    <row r="782" spans="2:8" s="4" customFormat="1" ht="15.75" customHeight="1" x14ac:dyDescent="0.25">
      <c r="B782" s="154" t="s">
        <v>703</v>
      </c>
      <c r="C782" s="11">
        <v>1</v>
      </c>
      <c r="D782" s="13">
        <v>70</v>
      </c>
      <c r="E782" s="13">
        <v>57</v>
      </c>
      <c r="F782" s="11">
        <v>1</v>
      </c>
      <c r="G782" s="80" t="s">
        <v>678</v>
      </c>
      <c r="H782" s="13" t="s">
        <v>7</v>
      </c>
    </row>
    <row r="783" spans="2:8" s="4" customFormat="1" ht="15.75" customHeight="1" x14ac:dyDescent="0.25">
      <c r="B783" s="154" t="s">
        <v>704</v>
      </c>
      <c r="C783" s="11">
        <v>1</v>
      </c>
      <c r="D783" s="13">
        <v>70</v>
      </c>
      <c r="E783" s="13">
        <v>57</v>
      </c>
      <c r="F783" s="11">
        <v>1</v>
      </c>
      <c r="G783" s="80" t="s">
        <v>678</v>
      </c>
      <c r="H783" s="13" t="s">
        <v>7</v>
      </c>
    </row>
    <row r="784" spans="2:8" s="4" customFormat="1" ht="15.75" customHeight="1" x14ac:dyDescent="0.25">
      <c r="B784" s="42" t="s">
        <v>188</v>
      </c>
      <c r="C784" s="70"/>
      <c r="D784" s="72">
        <f t="shared" ref="D784:F784" si="136">D785+D786</f>
        <v>300</v>
      </c>
      <c r="E784" s="72">
        <f t="shared" si="136"/>
        <v>300</v>
      </c>
      <c r="F784" s="70">
        <f t="shared" si="136"/>
        <v>2</v>
      </c>
      <c r="G784" s="78"/>
      <c r="H784" s="72"/>
    </row>
    <row r="785" spans="2:8" s="4" customFormat="1" ht="15.75" customHeight="1" x14ac:dyDescent="0.25">
      <c r="B785" s="154" t="s">
        <v>705</v>
      </c>
      <c r="C785" s="11">
        <v>1</v>
      </c>
      <c r="D785" s="13">
        <v>150</v>
      </c>
      <c r="E785" s="13">
        <v>150</v>
      </c>
      <c r="F785" s="11">
        <v>1</v>
      </c>
      <c r="G785" s="80" t="s">
        <v>678</v>
      </c>
      <c r="H785" s="13" t="s">
        <v>26</v>
      </c>
    </row>
    <row r="786" spans="2:8" s="4" customFormat="1" ht="15.75" customHeight="1" x14ac:dyDescent="0.25">
      <c r="B786" s="154" t="s">
        <v>706</v>
      </c>
      <c r="C786" s="11">
        <v>1</v>
      </c>
      <c r="D786" s="13">
        <v>150</v>
      </c>
      <c r="E786" s="13">
        <v>150</v>
      </c>
      <c r="F786" s="11">
        <v>1</v>
      </c>
      <c r="G786" s="80" t="s">
        <v>678</v>
      </c>
      <c r="H786" s="13" t="s">
        <v>26</v>
      </c>
    </row>
    <row r="787" spans="2:8" s="4" customFormat="1" ht="15.75" customHeight="1" x14ac:dyDescent="0.25">
      <c r="B787" s="158" t="s">
        <v>707</v>
      </c>
      <c r="C787" s="70">
        <v>1</v>
      </c>
      <c r="D787" s="72">
        <v>150</v>
      </c>
      <c r="E787" s="72">
        <v>150</v>
      </c>
      <c r="F787" s="70">
        <v>1</v>
      </c>
      <c r="G787" s="78" t="s">
        <v>678</v>
      </c>
      <c r="H787" s="72" t="s">
        <v>26</v>
      </c>
    </row>
    <row r="788" spans="2:8" s="4" customFormat="1" ht="15.75" customHeight="1" x14ac:dyDescent="0.25">
      <c r="B788" s="42" t="s">
        <v>188</v>
      </c>
      <c r="C788" s="70"/>
      <c r="D788" s="72">
        <f t="shared" ref="D788:F788" si="137">D789+D790</f>
        <v>300</v>
      </c>
      <c r="E788" s="72">
        <f t="shared" si="137"/>
        <v>300</v>
      </c>
      <c r="F788" s="70">
        <f t="shared" si="137"/>
        <v>2</v>
      </c>
      <c r="G788" s="78"/>
      <c r="H788" s="72"/>
    </row>
    <row r="789" spans="2:8" s="4" customFormat="1" ht="15.75" customHeight="1" x14ac:dyDescent="0.25">
      <c r="B789" s="154" t="s">
        <v>708</v>
      </c>
      <c r="C789" s="11">
        <v>1</v>
      </c>
      <c r="D789" s="13">
        <v>150</v>
      </c>
      <c r="E789" s="13">
        <v>150</v>
      </c>
      <c r="F789" s="11">
        <v>1</v>
      </c>
      <c r="G789" s="80" t="s">
        <v>678</v>
      </c>
      <c r="H789" s="13" t="s">
        <v>26</v>
      </c>
    </row>
    <row r="790" spans="2:8" s="4" customFormat="1" ht="15.75" customHeight="1" x14ac:dyDescent="0.25">
      <c r="B790" s="154" t="s">
        <v>709</v>
      </c>
      <c r="C790" s="11">
        <v>1</v>
      </c>
      <c r="D790" s="13">
        <v>150</v>
      </c>
      <c r="E790" s="13">
        <v>150</v>
      </c>
      <c r="F790" s="11">
        <v>1</v>
      </c>
      <c r="G790" s="80" t="s">
        <v>678</v>
      </c>
      <c r="H790" s="13" t="s">
        <v>26</v>
      </c>
    </row>
    <row r="791" spans="2:8" s="4" customFormat="1" ht="15.75" customHeight="1" x14ac:dyDescent="0.25">
      <c r="B791" s="42" t="s">
        <v>188</v>
      </c>
      <c r="C791" s="70"/>
      <c r="D791" s="72">
        <f t="shared" ref="D791:F791" si="138">D792+D793</f>
        <v>300</v>
      </c>
      <c r="E791" s="72">
        <f t="shared" si="138"/>
        <v>300</v>
      </c>
      <c r="F791" s="70">
        <f t="shared" si="138"/>
        <v>2</v>
      </c>
      <c r="G791" s="78"/>
      <c r="H791" s="72"/>
    </row>
    <row r="792" spans="2:8" s="4" customFormat="1" ht="15.75" customHeight="1" x14ac:dyDescent="0.25">
      <c r="B792" s="154" t="s">
        <v>710</v>
      </c>
      <c r="C792" s="11">
        <v>1</v>
      </c>
      <c r="D792" s="13">
        <v>150</v>
      </c>
      <c r="E792" s="13">
        <v>150</v>
      </c>
      <c r="F792" s="11">
        <v>1</v>
      </c>
      <c r="G792" s="80" t="s">
        <v>678</v>
      </c>
      <c r="H792" s="13" t="s">
        <v>26</v>
      </c>
    </row>
    <row r="793" spans="2:8" s="4" customFormat="1" ht="15.75" customHeight="1" x14ac:dyDescent="0.25">
      <c r="B793" s="154" t="s">
        <v>711</v>
      </c>
      <c r="C793" s="11">
        <v>1</v>
      </c>
      <c r="D793" s="13">
        <v>150</v>
      </c>
      <c r="E793" s="13">
        <v>150</v>
      </c>
      <c r="F793" s="11">
        <v>1</v>
      </c>
      <c r="G793" s="80" t="s">
        <v>678</v>
      </c>
      <c r="H793" s="13" t="s">
        <v>26</v>
      </c>
    </row>
    <row r="794" spans="2:8" s="4" customFormat="1" ht="15.75" customHeight="1" x14ac:dyDescent="0.25">
      <c r="B794" s="42" t="s">
        <v>188</v>
      </c>
      <c r="C794" s="70"/>
      <c r="D794" s="72">
        <f t="shared" ref="D794:F794" si="139">D795+D796</f>
        <v>150</v>
      </c>
      <c r="E794" s="72">
        <f t="shared" si="139"/>
        <v>150</v>
      </c>
      <c r="F794" s="70">
        <f t="shared" si="139"/>
        <v>1</v>
      </c>
      <c r="G794" s="78"/>
      <c r="H794" s="72"/>
    </row>
    <row r="795" spans="2:8" s="4" customFormat="1" ht="15.75" customHeight="1" x14ac:dyDescent="0.25">
      <c r="B795" s="154" t="s">
        <v>712</v>
      </c>
      <c r="C795" s="11">
        <v>1</v>
      </c>
      <c r="D795" s="13">
        <v>150</v>
      </c>
      <c r="E795" s="13">
        <v>150</v>
      </c>
      <c r="F795" s="11">
        <v>1</v>
      </c>
      <c r="G795" s="80" t="s">
        <v>678</v>
      </c>
      <c r="H795" s="13" t="s">
        <v>26</v>
      </c>
    </row>
    <row r="796" spans="2:8" s="4" customFormat="1" ht="15.75" hidden="1" customHeight="1" x14ac:dyDescent="0.25">
      <c r="B796" s="154" t="s">
        <v>713</v>
      </c>
      <c r="C796" s="11"/>
      <c r="D796" s="13"/>
      <c r="E796" s="13"/>
      <c r="F796" s="11"/>
      <c r="G796" s="80"/>
      <c r="H796" s="13"/>
    </row>
    <row r="797" spans="2:8" s="4" customFormat="1" ht="27.6" x14ac:dyDescent="0.25">
      <c r="B797" s="5" t="s">
        <v>714</v>
      </c>
      <c r="C797" s="52">
        <f t="shared" ref="C797:F797" si="140">C798</f>
        <v>4</v>
      </c>
      <c r="D797" s="43">
        <f t="shared" si="140"/>
        <v>360</v>
      </c>
      <c r="E797" s="43">
        <f t="shared" si="140"/>
        <v>90</v>
      </c>
      <c r="F797" s="52">
        <f t="shared" si="140"/>
        <v>1</v>
      </c>
      <c r="G797" s="105"/>
      <c r="H797" s="43"/>
    </row>
    <row r="798" spans="2:8" s="4" customFormat="1" x14ac:dyDescent="0.25">
      <c r="B798" s="20"/>
      <c r="C798" s="73">
        <f>C799+C806+C826</f>
        <v>4</v>
      </c>
      <c r="D798" s="74">
        <f>D799+D806+D826</f>
        <v>360</v>
      </c>
      <c r="E798" s="74">
        <f t="shared" ref="E798:F798" si="141">E799+E806+E826</f>
        <v>90</v>
      </c>
      <c r="F798" s="73">
        <f t="shared" si="141"/>
        <v>1</v>
      </c>
      <c r="G798" s="119"/>
      <c r="H798" s="74"/>
    </row>
    <row r="799" spans="2:8" s="4" customFormat="1" x14ac:dyDescent="0.25">
      <c r="B799" s="42" t="s">
        <v>188</v>
      </c>
      <c r="C799" s="70">
        <v>1</v>
      </c>
      <c r="D799" s="72">
        <f t="shared" ref="D799" si="142">D800</f>
        <v>70</v>
      </c>
      <c r="E799" s="72"/>
      <c r="F799" s="70"/>
      <c r="G799" s="78"/>
      <c r="H799" s="34"/>
    </row>
    <row r="800" spans="2:8" s="4" customFormat="1" x14ac:dyDescent="0.25">
      <c r="B800" s="154" t="s">
        <v>715</v>
      </c>
      <c r="C800" s="48"/>
      <c r="D800" s="13">
        <v>70</v>
      </c>
      <c r="E800" s="13"/>
      <c r="F800" s="11"/>
      <c r="G800" s="80"/>
      <c r="H800" s="17"/>
    </row>
    <row r="801" spans="2:8" s="4" customFormat="1" hidden="1" x14ac:dyDescent="0.25">
      <c r="B801" s="42" t="s">
        <v>188</v>
      </c>
      <c r="C801" s="70"/>
      <c r="D801" s="72">
        <f t="shared" ref="D801" si="143">D802+D803+D804+D805</f>
        <v>0</v>
      </c>
      <c r="E801" s="72"/>
      <c r="F801" s="70"/>
      <c r="G801" s="78"/>
      <c r="H801" s="34"/>
    </row>
    <row r="802" spans="2:8" s="4" customFormat="1" hidden="1" x14ac:dyDescent="0.25">
      <c r="B802" s="154" t="s">
        <v>716</v>
      </c>
      <c r="C802" s="48"/>
      <c r="D802" s="13"/>
      <c r="E802" s="13"/>
      <c r="F802" s="11"/>
      <c r="G802" s="80"/>
      <c r="H802" s="17"/>
    </row>
    <row r="803" spans="2:8" s="4" customFormat="1" hidden="1" x14ac:dyDescent="0.25">
      <c r="B803" s="154" t="s">
        <v>717</v>
      </c>
      <c r="C803" s="48"/>
      <c r="D803" s="13"/>
      <c r="E803" s="13"/>
      <c r="F803" s="11"/>
      <c r="G803" s="80"/>
      <c r="H803" s="17"/>
    </row>
    <row r="804" spans="2:8" s="4" customFormat="1" hidden="1" x14ac:dyDescent="0.25">
      <c r="B804" s="154" t="s">
        <v>718</v>
      </c>
      <c r="C804" s="48"/>
      <c r="D804" s="13"/>
      <c r="E804" s="13"/>
      <c r="F804" s="11"/>
      <c r="G804" s="80"/>
      <c r="H804" s="17"/>
    </row>
    <row r="805" spans="2:8" s="4" customFormat="1" hidden="1" x14ac:dyDescent="0.25">
      <c r="B805" s="154" t="s">
        <v>719</v>
      </c>
      <c r="C805" s="48"/>
      <c r="D805" s="13"/>
      <c r="E805" s="13"/>
      <c r="F805" s="11"/>
      <c r="G805" s="80"/>
      <c r="H805" s="17"/>
    </row>
    <row r="806" spans="2:8" s="4" customFormat="1" x14ac:dyDescent="0.25">
      <c r="B806" s="42" t="s">
        <v>188</v>
      </c>
      <c r="C806" s="70">
        <v>2</v>
      </c>
      <c r="D806" s="72">
        <f t="shared" ref="D806" si="144">D807+D808+D809</f>
        <v>140</v>
      </c>
      <c r="E806" s="72">
        <f>E807</f>
        <v>90</v>
      </c>
      <c r="F806" s="70">
        <f>F807</f>
        <v>1</v>
      </c>
      <c r="G806" s="78"/>
      <c r="H806" s="34"/>
    </row>
    <row r="807" spans="2:8" s="4" customFormat="1" ht="20.25" customHeight="1" x14ac:dyDescent="0.25">
      <c r="B807" s="154" t="s">
        <v>720</v>
      </c>
      <c r="C807" s="48"/>
      <c r="D807" s="13">
        <v>70</v>
      </c>
      <c r="E807" s="13">
        <v>90</v>
      </c>
      <c r="F807" s="11">
        <v>1</v>
      </c>
      <c r="G807" s="109" t="s">
        <v>721</v>
      </c>
      <c r="H807" s="9" t="s">
        <v>26</v>
      </c>
    </row>
    <row r="808" spans="2:8" s="4" customFormat="1" hidden="1" x14ac:dyDescent="0.25">
      <c r="B808" s="154" t="s">
        <v>722</v>
      </c>
      <c r="C808" s="48"/>
      <c r="D808" s="13"/>
      <c r="E808" s="13"/>
      <c r="F808" s="11"/>
      <c r="G808" s="80"/>
      <c r="H808" s="17"/>
    </row>
    <row r="809" spans="2:8" s="4" customFormat="1" x14ac:dyDescent="0.25">
      <c r="B809" s="154" t="s">
        <v>723</v>
      </c>
      <c r="C809" s="48"/>
      <c r="D809" s="13">
        <v>70</v>
      </c>
      <c r="E809" s="13"/>
      <c r="F809" s="11"/>
      <c r="G809" s="12"/>
      <c r="H809" s="17"/>
    </row>
    <row r="810" spans="2:8" s="4" customFormat="1" hidden="1" x14ac:dyDescent="0.25">
      <c r="B810" s="42" t="s">
        <v>188</v>
      </c>
      <c r="C810" s="70"/>
      <c r="D810" s="72">
        <f t="shared" ref="D810" si="145">D811+D812+D813</f>
        <v>0</v>
      </c>
      <c r="E810" s="72"/>
      <c r="F810" s="70"/>
      <c r="G810" s="78"/>
      <c r="H810" s="34"/>
    </row>
    <row r="811" spans="2:8" s="4" customFormat="1" hidden="1" x14ac:dyDescent="0.25">
      <c r="B811" s="154" t="s">
        <v>724</v>
      </c>
      <c r="C811" s="48"/>
      <c r="D811" s="13"/>
      <c r="E811" s="13"/>
      <c r="F811" s="11"/>
      <c r="G811" s="80"/>
      <c r="H811" s="17"/>
    </row>
    <row r="812" spans="2:8" s="4" customFormat="1" hidden="1" x14ac:dyDescent="0.25">
      <c r="B812" s="154" t="s">
        <v>579</v>
      </c>
      <c r="C812" s="48"/>
      <c r="D812" s="13"/>
      <c r="E812" s="13"/>
      <c r="F812" s="11"/>
      <c r="G812" s="80"/>
      <c r="H812" s="17"/>
    </row>
    <row r="813" spans="2:8" s="4" customFormat="1" hidden="1" x14ac:dyDescent="0.25">
      <c r="B813" s="154" t="s">
        <v>725</v>
      </c>
      <c r="C813" s="48"/>
      <c r="D813" s="13"/>
      <c r="E813" s="13"/>
      <c r="F813" s="11"/>
      <c r="G813" s="80"/>
      <c r="H813" s="17"/>
    </row>
    <row r="814" spans="2:8" s="4" customFormat="1" hidden="1" x14ac:dyDescent="0.25">
      <c r="B814" s="42" t="s">
        <v>188</v>
      </c>
      <c r="C814" s="70"/>
      <c r="D814" s="72">
        <f t="shared" ref="D814" si="146">D815+D816</f>
        <v>0</v>
      </c>
      <c r="E814" s="72"/>
      <c r="F814" s="70"/>
      <c r="G814" s="78"/>
      <c r="H814" s="34"/>
    </row>
    <row r="815" spans="2:8" s="4" customFormat="1" hidden="1" x14ac:dyDescent="0.25">
      <c r="B815" s="154" t="s">
        <v>726</v>
      </c>
      <c r="C815" s="48"/>
      <c r="D815" s="13"/>
      <c r="E815" s="13"/>
      <c r="F815" s="11"/>
      <c r="G815" s="80"/>
      <c r="H815" s="17"/>
    </row>
    <row r="816" spans="2:8" s="4" customFormat="1" hidden="1" x14ac:dyDescent="0.25">
      <c r="B816" s="154" t="s">
        <v>727</v>
      </c>
      <c r="C816" s="48"/>
      <c r="D816" s="13"/>
      <c r="E816" s="13"/>
      <c r="F816" s="11"/>
      <c r="G816" s="80"/>
      <c r="H816" s="17"/>
    </row>
    <row r="817" spans="2:8" s="4" customFormat="1" hidden="1" x14ac:dyDescent="0.25">
      <c r="B817" s="42" t="s">
        <v>188</v>
      </c>
      <c r="C817" s="70"/>
      <c r="D817" s="72">
        <f t="shared" ref="D817" si="147">D818+D819</f>
        <v>0</v>
      </c>
      <c r="E817" s="72"/>
      <c r="F817" s="70"/>
      <c r="G817" s="78"/>
      <c r="H817" s="34"/>
    </row>
    <row r="818" spans="2:8" s="4" customFormat="1" hidden="1" x14ac:dyDescent="0.25">
      <c r="B818" s="154" t="s">
        <v>728</v>
      </c>
      <c r="C818" s="48"/>
      <c r="D818" s="13"/>
      <c r="E818" s="13"/>
      <c r="F818" s="11"/>
      <c r="G818" s="80"/>
      <c r="H818" s="17"/>
    </row>
    <row r="819" spans="2:8" s="4" customFormat="1" hidden="1" x14ac:dyDescent="0.25">
      <c r="B819" s="154" t="s">
        <v>729</v>
      </c>
      <c r="C819" s="48"/>
      <c r="D819" s="13"/>
      <c r="E819" s="13"/>
      <c r="F819" s="11"/>
      <c r="G819" s="80"/>
      <c r="H819" s="17"/>
    </row>
    <row r="820" spans="2:8" s="4" customFormat="1" hidden="1" x14ac:dyDescent="0.25">
      <c r="B820" s="42" t="s">
        <v>188</v>
      </c>
      <c r="C820" s="70"/>
      <c r="D820" s="72">
        <f t="shared" ref="D820" si="148">D821+D822</f>
        <v>0</v>
      </c>
      <c r="E820" s="72"/>
      <c r="F820" s="70"/>
      <c r="G820" s="78"/>
      <c r="H820" s="34"/>
    </row>
    <row r="821" spans="2:8" s="4" customFormat="1" hidden="1" x14ac:dyDescent="0.25">
      <c r="B821" s="154" t="s">
        <v>730</v>
      </c>
      <c r="C821" s="48"/>
      <c r="D821" s="13"/>
      <c r="E821" s="13"/>
      <c r="F821" s="11"/>
      <c r="G821" s="80"/>
      <c r="H821" s="17"/>
    </row>
    <row r="822" spans="2:8" s="4" customFormat="1" hidden="1" x14ac:dyDescent="0.25">
      <c r="B822" s="154" t="s">
        <v>731</v>
      </c>
      <c r="C822" s="48"/>
      <c r="D822" s="13"/>
      <c r="E822" s="13"/>
      <c r="F822" s="11"/>
      <c r="G822" s="80"/>
      <c r="H822" s="17"/>
    </row>
    <row r="823" spans="2:8" s="4" customFormat="1" hidden="1" x14ac:dyDescent="0.25">
      <c r="B823" s="42" t="s">
        <v>188</v>
      </c>
      <c r="C823" s="70"/>
      <c r="D823" s="72">
        <f>D824+D825</f>
        <v>300</v>
      </c>
      <c r="E823" s="72"/>
      <c r="F823" s="70"/>
      <c r="G823" s="78"/>
      <c r="H823" s="34"/>
    </row>
    <row r="824" spans="2:8" s="4" customFormat="1" hidden="1" x14ac:dyDescent="0.25">
      <c r="B824" s="154" t="s">
        <v>732</v>
      </c>
      <c r="C824" s="48"/>
      <c r="D824" s="13"/>
      <c r="E824" s="13"/>
      <c r="F824" s="11"/>
      <c r="G824" s="80"/>
      <c r="H824" s="17"/>
    </row>
    <row r="825" spans="2:8" s="4" customFormat="1" hidden="1" x14ac:dyDescent="0.25">
      <c r="B825" s="154" t="s">
        <v>733</v>
      </c>
      <c r="C825" s="11"/>
      <c r="D825" s="13">
        <f t="shared" ref="D825" si="149">D826+D827</f>
        <v>300</v>
      </c>
      <c r="E825" s="13"/>
      <c r="F825" s="11"/>
      <c r="G825" s="80"/>
      <c r="H825" s="17"/>
    </row>
    <row r="826" spans="2:8" s="4" customFormat="1" x14ac:dyDescent="0.25">
      <c r="B826" s="42" t="s">
        <v>188</v>
      </c>
      <c r="C826" s="70">
        <v>1</v>
      </c>
      <c r="D826" s="72">
        <f>D827</f>
        <v>150</v>
      </c>
      <c r="E826" s="72"/>
      <c r="F826" s="70"/>
      <c r="G826" s="78"/>
      <c r="H826" s="34"/>
    </row>
    <row r="827" spans="2:8" s="4" customFormat="1" x14ac:dyDescent="0.25">
      <c r="B827" s="154" t="s">
        <v>734</v>
      </c>
      <c r="C827" s="48"/>
      <c r="D827" s="13">
        <v>150</v>
      </c>
      <c r="E827" s="13"/>
      <c r="F827" s="11"/>
      <c r="G827" s="12"/>
      <c r="H827" s="17"/>
    </row>
    <row r="828" spans="2:8" s="4" customFormat="1" ht="56.25" customHeight="1" x14ac:dyDescent="0.25">
      <c r="B828" s="5" t="s">
        <v>735</v>
      </c>
      <c r="C828" s="52">
        <f t="shared" ref="C828:F828" si="150">C829</f>
        <v>19</v>
      </c>
      <c r="D828" s="43">
        <f t="shared" si="150"/>
        <v>1410</v>
      </c>
      <c r="E828" s="43">
        <f t="shared" si="150"/>
        <v>0</v>
      </c>
      <c r="F828" s="52">
        <f t="shared" si="150"/>
        <v>19</v>
      </c>
      <c r="G828" s="105"/>
      <c r="H828" s="43"/>
    </row>
    <row r="829" spans="2:8" s="4" customFormat="1" ht="18.75" customHeight="1" x14ac:dyDescent="0.25">
      <c r="B829" s="20"/>
      <c r="C829" s="73">
        <f>SUM(C830:C859)</f>
        <v>19</v>
      </c>
      <c r="D829" s="74">
        <f>D830+D833+D837+D840+D844+D847+D850+D853+D856</f>
        <v>1410</v>
      </c>
      <c r="E829" s="74">
        <f t="shared" ref="E829:F829" si="151">E830+E833+E837+E840+E844+E847+E850+E853+E856</f>
        <v>0</v>
      </c>
      <c r="F829" s="73">
        <f t="shared" si="151"/>
        <v>19</v>
      </c>
      <c r="G829" s="119"/>
      <c r="H829" s="74"/>
    </row>
    <row r="830" spans="2:8" s="4" customFormat="1" ht="15.75" customHeight="1" x14ac:dyDescent="0.25">
      <c r="B830" s="40" t="s">
        <v>188</v>
      </c>
      <c r="C830" s="70"/>
      <c r="D830" s="72">
        <f>D831+D832</f>
        <v>140</v>
      </c>
      <c r="E830" s="72"/>
      <c r="F830" s="70">
        <v>2</v>
      </c>
      <c r="G830" s="78"/>
      <c r="H830" s="72"/>
    </row>
    <row r="831" spans="2:8" s="4" customFormat="1" ht="31.5" customHeight="1" x14ac:dyDescent="0.25">
      <c r="B831" s="160" t="s">
        <v>736</v>
      </c>
      <c r="C831" s="48">
        <v>1</v>
      </c>
      <c r="D831" s="13">
        <v>70</v>
      </c>
      <c r="E831" s="10"/>
      <c r="F831" s="11">
        <v>1</v>
      </c>
      <c r="G831" s="124" t="s">
        <v>737</v>
      </c>
      <c r="H831" s="10" t="s">
        <v>738</v>
      </c>
    </row>
    <row r="832" spans="2:8" s="4" customFormat="1" ht="31.5" customHeight="1" x14ac:dyDescent="0.25">
      <c r="B832" s="160" t="s">
        <v>739</v>
      </c>
      <c r="C832" s="48">
        <v>1</v>
      </c>
      <c r="D832" s="13">
        <v>70</v>
      </c>
      <c r="E832" s="10"/>
      <c r="F832" s="11">
        <v>1</v>
      </c>
      <c r="G832" s="124" t="s">
        <v>737</v>
      </c>
      <c r="H832" s="10" t="s">
        <v>738</v>
      </c>
    </row>
    <row r="833" spans="2:8" s="4" customFormat="1" ht="15.75" customHeight="1" x14ac:dyDescent="0.25">
      <c r="B833" s="40" t="s">
        <v>188</v>
      </c>
      <c r="C833" s="70"/>
      <c r="D833" s="72">
        <f>D834+D835+D836</f>
        <v>210</v>
      </c>
      <c r="E833" s="72"/>
      <c r="F833" s="70">
        <v>3</v>
      </c>
      <c r="G833" s="78"/>
      <c r="H833" s="72"/>
    </row>
    <row r="834" spans="2:8" s="4" customFormat="1" ht="31.5" customHeight="1" x14ac:dyDescent="0.25">
      <c r="B834" s="160" t="s">
        <v>740</v>
      </c>
      <c r="C834" s="11">
        <v>1</v>
      </c>
      <c r="D834" s="13">
        <v>70</v>
      </c>
      <c r="E834" s="13"/>
      <c r="F834" s="11">
        <v>1</v>
      </c>
      <c r="G834" s="124" t="s">
        <v>737</v>
      </c>
      <c r="H834" s="10" t="s">
        <v>738</v>
      </c>
    </row>
    <row r="835" spans="2:8" s="4" customFormat="1" ht="31.5" customHeight="1" x14ac:dyDescent="0.25">
      <c r="B835" s="160" t="s">
        <v>741</v>
      </c>
      <c r="C835" s="11">
        <v>1</v>
      </c>
      <c r="D835" s="13">
        <v>70</v>
      </c>
      <c r="E835" s="13"/>
      <c r="F835" s="11">
        <v>1</v>
      </c>
      <c r="G835" s="124" t="s">
        <v>737</v>
      </c>
      <c r="H835" s="10" t="s">
        <v>738</v>
      </c>
    </row>
    <row r="836" spans="2:8" s="4" customFormat="1" ht="31.5" customHeight="1" x14ac:dyDescent="0.25">
      <c r="B836" s="160" t="s">
        <v>742</v>
      </c>
      <c r="C836" s="11">
        <v>1</v>
      </c>
      <c r="D836" s="13">
        <v>70</v>
      </c>
      <c r="E836" s="13"/>
      <c r="F836" s="11">
        <v>1</v>
      </c>
      <c r="G836" s="124" t="s">
        <v>737</v>
      </c>
      <c r="H836" s="10" t="s">
        <v>738</v>
      </c>
    </row>
    <row r="837" spans="2:8" s="4" customFormat="1" ht="15.75" customHeight="1" x14ac:dyDescent="0.25">
      <c r="B837" s="40" t="s">
        <v>188</v>
      </c>
      <c r="C837" s="70"/>
      <c r="D837" s="72">
        <f>D839</f>
        <v>70</v>
      </c>
      <c r="E837" s="72"/>
      <c r="F837" s="70">
        <v>1</v>
      </c>
      <c r="G837" s="78"/>
      <c r="H837" s="72"/>
    </row>
    <row r="838" spans="2:8" s="4" customFormat="1" ht="15.75" hidden="1" customHeight="1" x14ac:dyDescent="0.25">
      <c r="B838" s="160" t="s">
        <v>743</v>
      </c>
      <c r="C838" s="48"/>
      <c r="D838" s="13"/>
      <c r="E838" s="10"/>
      <c r="F838" s="11"/>
      <c r="G838" s="108"/>
      <c r="H838" s="10"/>
    </row>
    <row r="839" spans="2:8" s="4" customFormat="1" ht="29.25" customHeight="1" x14ac:dyDescent="0.25">
      <c r="B839" s="160" t="s">
        <v>744</v>
      </c>
      <c r="C839" s="48">
        <v>1</v>
      </c>
      <c r="D839" s="13">
        <v>70</v>
      </c>
      <c r="E839" s="10"/>
      <c r="F839" s="11">
        <v>1</v>
      </c>
      <c r="G839" s="124" t="s">
        <v>737</v>
      </c>
      <c r="H839" s="10" t="s">
        <v>738</v>
      </c>
    </row>
    <row r="840" spans="2:8" s="4" customFormat="1" ht="15.75" customHeight="1" x14ac:dyDescent="0.25">
      <c r="B840" s="40" t="s">
        <v>188</v>
      </c>
      <c r="C840" s="70"/>
      <c r="D840" s="72">
        <f>D841+D842+D843</f>
        <v>210</v>
      </c>
      <c r="E840" s="72"/>
      <c r="F840" s="70">
        <v>3</v>
      </c>
      <c r="G840" s="78"/>
      <c r="H840" s="72"/>
    </row>
    <row r="841" spans="2:8" s="4" customFormat="1" ht="31.5" customHeight="1" x14ac:dyDescent="0.25">
      <c r="B841" s="160" t="s">
        <v>745</v>
      </c>
      <c r="C841" s="48">
        <v>1</v>
      </c>
      <c r="D841" s="13">
        <v>70</v>
      </c>
      <c r="E841" s="10"/>
      <c r="F841" s="11">
        <v>1</v>
      </c>
      <c r="G841" s="124" t="s">
        <v>737</v>
      </c>
      <c r="H841" s="10" t="s">
        <v>738</v>
      </c>
    </row>
    <row r="842" spans="2:8" s="4" customFormat="1" ht="31.5" customHeight="1" x14ac:dyDescent="0.25">
      <c r="B842" s="160" t="s">
        <v>746</v>
      </c>
      <c r="C842" s="48">
        <v>1</v>
      </c>
      <c r="D842" s="13">
        <v>70</v>
      </c>
      <c r="E842" s="10"/>
      <c r="F842" s="11">
        <v>1</v>
      </c>
      <c r="G842" s="124" t="s">
        <v>737</v>
      </c>
      <c r="H842" s="10" t="s">
        <v>738</v>
      </c>
    </row>
    <row r="843" spans="2:8" s="4" customFormat="1" ht="31.5" customHeight="1" x14ac:dyDescent="0.25">
      <c r="B843" s="160" t="s">
        <v>747</v>
      </c>
      <c r="C843" s="48">
        <v>1</v>
      </c>
      <c r="D843" s="13">
        <v>70</v>
      </c>
      <c r="E843" s="10"/>
      <c r="F843" s="11">
        <v>1</v>
      </c>
      <c r="G843" s="124" t="s">
        <v>737</v>
      </c>
      <c r="H843" s="10" t="s">
        <v>738</v>
      </c>
    </row>
    <row r="844" spans="2:8" s="4" customFormat="1" ht="15.75" customHeight="1" x14ac:dyDescent="0.25">
      <c r="B844" s="40" t="s">
        <v>188</v>
      </c>
      <c r="C844" s="70"/>
      <c r="D844" s="72">
        <f>D846</f>
        <v>70</v>
      </c>
      <c r="E844" s="72"/>
      <c r="F844" s="70">
        <v>1</v>
      </c>
      <c r="G844" s="78"/>
      <c r="H844" s="72"/>
    </row>
    <row r="845" spans="2:8" s="4" customFormat="1" ht="15.75" hidden="1" customHeight="1" x14ac:dyDescent="0.25">
      <c r="B845" s="160" t="s">
        <v>748</v>
      </c>
      <c r="C845" s="48"/>
      <c r="D845" s="13"/>
      <c r="E845" s="10"/>
      <c r="F845" s="11"/>
      <c r="G845" s="108"/>
      <c r="H845" s="10"/>
    </row>
    <row r="846" spans="2:8" s="4" customFormat="1" ht="29.25" customHeight="1" x14ac:dyDescent="0.25">
      <c r="B846" s="160" t="s">
        <v>749</v>
      </c>
      <c r="C846" s="48">
        <v>1</v>
      </c>
      <c r="D846" s="13">
        <v>70</v>
      </c>
      <c r="E846" s="10"/>
      <c r="F846" s="11">
        <v>1</v>
      </c>
      <c r="G846" s="124" t="s">
        <v>737</v>
      </c>
      <c r="H846" s="10" t="s">
        <v>738</v>
      </c>
    </row>
    <row r="847" spans="2:8" s="4" customFormat="1" ht="15.75" customHeight="1" x14ac:dyDescent="0.25">
      <c r="B847" s="40" t="s">
        <v>188</v>
      </c>
      <c r="C847" s="70"/>
      <c r="D847" s="72">
        <f>D848+D849</f>
        <v>140</v>
      </c>
      <c r="E847" s="72"/>
      <c r="F847" s="70">
        <v>2</v>
      </c>
      <c r="G847" s="78"/>
      <c r="H847" s="72"/>
    </row>
    <row r="848" spans="2:8" s="4" customFormat="1" ht="27" customHeight="1" x14ac:dyDescent="0.25">
      <c r="B848" s="160" t="s">
        <v>750</v>
      </c>
      <c r="C848" s="48">
        <v>1</v>
      </c>
      <c r="D848" s="13">
        <v>70</v>
      </c>
      <c r="E848" s="10"/>
      <c r="F848" s="11">
        <v>1</v>
      </c>
      <c r="G848" s="124" t="s">
        <v>737</v>
      </c>
      <c r="H848" s="10" t="s">
        <v>738</v>
      </c>
    </row>
    <row r="849" spans="2:8" s="4" customFormat="1" ht="31.5" customHeight="1" x14ac:dyDescent="0.25">
      <c r="B849" s="160" t="s">
        <v>751</v>
      </c>
      <c r="C849" s="48">
        <v>1</v>
      </c>
      <c r="D849" s="13">
        <v>70</v>
      </c>
      <c r="E849" s="10"/>
      <c r="F849" s="11">
        <v>1</v>
      </c>
      <c r="G849" s="124" t="s">
        <v>737</v>
      </c>
      <c r="H849" s="10" t="s">
        <v>738</v>
      </c>
    </row>
    <row r="850" spans="2:8" s="4" customFormat="1" ht="15.75" customHeight="1" x14ac:dyDescent="0.25">
      <c r="B850" s="40" t="s">
        <v>188</v>
      </c>
      <c r="C850" s="70"/>
      <c r="D850" s="72">
        <f>D851+D852</f>
        <v>220</v>
      </c>
      <c r="E850" s="72"/>
      <c r="F850" s="70">
        <v>2</v>
      </c>
      <c r="G850" s="78"/>
      <c r="H850" s="72"/>
    </row>
    <row r="851" spans="2:8" s="4" customFormat="1" ht="34.5" customHeight="1" x14ac:dyDescent="0.25">
      <c r="B851" s="160" t="s">
        <v>752</v>
      </c>
      <c r="C851" s="11">
        <v>1</v>
      </c>
      <c r="D851" s="13">
        <v>150</v>
      </c>
      <c r="E851" s="13"/>
      <c r="F851" s="11">
        <v>1</v>
      </c>
      <c r="G851" s="109" t="s">
        <v>753</v>
      </c>
      <c r="H851" s="13" t="s">
        <v>754</v>
      </c>
    </row>
    <row r="852" spans="2:8" s="4" customFormat="1" ht="29.25" customHeight="1" x14ac:dyDescent="0.25">
      <c r="B852" s="160" t="s">
        <v>755</v>
      </c>
      <c r="C852" s="11">
        <v>1</v>
      </c>
      <c r="D852" s="13">
        <v>70</v>
      </c>
      <c r="E852" s="13"/>
      <c r="F852" s="11">
        <v>1</v>
      </c>
      <c r="G852" s="124" t="s">
        <v>737</v>
      </c>
      <c r="H852" s="10" t="s">
        <v>738</v>
      </c>
    </row>
    <row r="853" spans="2:8" s="4" customFormat="1" ht="15.75" customHeight="1" x14ac:dyDescent="0.25">
      <c r="B853" s="40" t="s">
        <v>188</v>
      </c>
      <c r="C853" s="70"/>
      <c r="D853" s="72">
        <f>D854+D855</f>
        <v>140</v>
      </c>
      <c r="E853" s="72"/>
      <c r="F853" s="70">
        <v>2</v>
      </c>
      <c r="G853" s="78"/>
      <c r="H853" s="72"/>
    </row>
    <row r="854" spans="2:8" s="4" customFormat="1" ht="30" customHeight="1" x14ac:dyDescent="0.25">
      <c r="B854" s="160" t="s">
        <v>756</v>
      </c>
      <c r="C854" s="48">
        <v>1</v>
      </c>
      <c r="D854" s="13">
        <v>70</v>
      </c>
      <c r="E854" s="10"/>
      <c r="F854" s="11">
        <v>1</v>
      </c>
      <c r="G854" s="124" t="s">
        <v>737</v>
      </c>
      <c r="H854" s="10" t="s">
        <v>738</v>
      </c>
    </row>
    <row r="855" spans="2:8" s="4" customFormat="1" ht="27.75" customHeight="1" x14ac:dyDescent="0.25">
      <c r="B855" s="160" t="s">
        <v>757</v>
      </c>
      <c r="C855" s="48">
        <v>1</v>
      </c>
      <c r="D855" s="13">
        <v>70</v>
      </c>
      <c r="E855" s="10"/>
      <c r="F855" s="11">
        <v>1</v>
      </c>
      <c r="G855" s="124" t="s">
        <v>737</v>
      </c>
      <c r="H855" s="10" t="s">
        <v>738</v>
      </c>
    </row>
    <row r="856" spans="2:8" s="4" customFormat="1" ht="15.75" customHeight="1" x14ac:dyDescent="0.25">
      <c r="B856" s="40" t="s">
        <v>188</v>
      </c>
      <c r="C856" s="70"/>
      <c r="D856" s="72">
        <f>D857+D858+D859</f>
        <v>210</v>
      </c>
      <c r="E856" s="72"/>
      <c r="F856" s="70">
        <v>3</v>
      </c>
      <c r="G856" s="78"/>
      <c r="H856" s="72"/>
    </row>
    <row r="857" spans="2:8" s="4" customFormat="1" ht="31.5" customHeight="1" x14ac:dyDescent="0.25">
      <c r="B857" s="160" t="s">
        <v>758</v>
      </c>
      <c r="C857" s="48">
        <v>1</v>
      </c>
      <c r="D857" s="13">
        <v>70</v>
      </c>
      <c r="E857" s="10"/>
      <c r="F857" s="11">
        <v>1</v>
      </c>
      <c r="G857" s="124" t="s">
        <v>737</v>
      </c>
      <c r="H857" s="10" t="s">
        <v>738</v>
      </c>
    </row>
    <row r="858" spans="2:8" s="4" customFormat="1" ht="31.5" customHeight="1" x14ac:dyDescent="0.25">
      <c r="B858" s="160" t="s">
        <v>759</v>
      </c>
      <c r="C858" s="48">
        <v>1</v>
      </c>
      <c r="D858" s="13">
        <v>70</v>
      </c>
      <c r="E858" s="10"/>
      <c r="F858" s="11">
        <v>1</v>
      </c>
      <c r="G858" s="124" t="s">
        <v>737</v>
      </c>
      <c r="H858" s="10" t="s">
        <v>738</v>
      </c>
    </row>
    <row r="859" spans="2:8" s="4" customFormat="1" ht="31.5" customHeight="1" x14ac:dyDescent="0.25">
      <c r="B859" s="160" t="s">
        <v>509</v>
      </c>
      <c r="C859" s="48">
        <v>1</v>
      </c>
      <c r="D859" s="13">
        <v>70</v>
      </c>
      <c r="E859" s="10"/>
      <c r="F859" s="11">
        <v>1</v>
      </c>
      <c r="G859" s="124" t="s">
        <v>737</v>
      </c>
      <c r="H859" s="10" t="s">
        <v>738</v>
      </c>
    </row>
    <row r="860" spans="2:8" s="4" customFormat="1" ht="39" customHeight="1" x14ac:dyDescent="0.25">
      <c r="B860" s="5" t="s">
        <v>760</v>
      </c>
      <c r="C860" s="52">
        <f>C861</f>
        <v>20</v>
      </c>
      <c r="D860" s="43">
        <f t="shared" ref="D860:F860" si="152">D861</f>
        <v>1560</v>
      </c>
      <c r="E860" s="43">
        <f t="shared" si="152"/>
        <v>1560</v>
      </c>
      <c r="F860" s="52">
        <f t="shared" si="152"/>
        <v>20</v>
      </c>
      <c r="G860" s="105"/>
      <c r="H860" s="43"/>
    </row>
    <row r="861" spans="2:8" s="4" customFormat="1" ht="18.75" customHeight="1" x14ac:dyDescent="0.25">
      <c r="B861" s="20"/>
      <c r="C861" s="73">
        <f>SUM(C862:C891)</f>
        <v>20</v>
      </c>
      <c r="D861" s="74">
        <f>D862+D867+D872+D871+D875+D879+D883+D886+D887</f>
        <v>1560</v>
      </c>
      <c r="E861" s="74">
        <f>E862+E867+E872+E871+E875+E879+E883+E886+E887</f>
        <v>1560</v>
      </c>
      <c r="F861" s="73">
        <v>20</v>
      </c>
      <c r="G861" s="119"/>
      <c r="H861" s="74"/>
    </row>
    <row r="862" spans="2:8" s="4" customFormat="1" ht="15.75" customHeight="1" x14ac:dyDescent="0.25">
      <c r="B862" s="40" t="s">
        <v>188</v>
      </c>
      <c r="C862" s="70"/>
      <c r="D862" s="72">
        <f>D863+D864+D865+D866</f>
        <v>280</v>
      </c>
      <c r="E862" s="72">
        <f>E863+E864+E865+E866</f>
        <v>306.92</v>
      </c>
      <c r="F862" s="70">
        <v>4</v>
      </c>
      <c r="G862" s="78"/>
      <c r="H862" s="95"/>
    </row>
    <row r="863" spans="2:8" s="4" customFormat="1" ht="15.75" customHeight="1" x14ac:dyDescent="0.25">
      <c r="B863" s="153" t="s">
        <v>761</v>
      </c>
      <c r="C863" s="11">
        <v>1</v>
      </c>
      <c r="D863" s="10">
        <v>70</v>
      </c>
      <c r="E863" s="13">
        <v>76.73</v>
      </c>
      <c r="F863" s="48">
        <v>1</v>
      </c>
      <c r="G863" s="12" t="s">
        <v>762</v>
      </c>
      <c r="H863" s="20" t="s">
        <v>495</v>
      </c>
    </row>
    <row r="864" spans="2:8" s="4" customFormat="1" ht="15.75" customHeight="1" x14ac:dyDescent="0.25">
      <c r="B864" s="153" t="s">
        <v>763</v>
      </c>
      <c r="C864" s="11">
        <v>1</v>
      </c>
      <c r="D864" s="10">
        <v>70</v>
      </c>
      <c r="E864" s="13">
        <v>76.73</v>
      </c>
      <c r="F864" s="48">
        <v>1</v>
      </c>
      <c r="G864" s="12" t="s">
        <v>762</v>
      </c>
      <c r="H864" s="20" t="s">
        <v>495</v>
      </c>
    </row>
    <row r="865" spans="2:8" s="4" customFormat="1" ht="15.75" customHeight="1" x14ac:dyDescent="0.25">
      <c r="B865" s="153" t="s">
        <v>764</v>
      </c>
      <c r="C865" s="11">
        <v>1</v>
      </c>
      <c r="D865" s="10">
        <v>70</v>
      </c>
      <c r="E865" s="13">
        <v>76.73</v>
      </c>
      <c r="F865" s="48">
        <v>1</v>
      </c>
      <c r="G865" s="12" t="s">
        <v>762</v>
      </c>
      <c r="H865" s="20" t="s">
        <v>495</v>
      </c>
    </row>
    <row r="866" spans="2:8" s="4" customFormat="1" ht="15.75" customHeight="1" x14ac:dyDescent="0.25">
      <c r="B866" s="153" t="s">
        <v>765</v>
      </c>
      <c r="C866" s="11">
        <v>1</v>
      </c>
      <c r="D866" s="10">
        <v>70</v>
      </c>
      <c r="E866" s="13">
        <v>76.73</v>
      </c>
      <c r="F866" s="48">
        <v>1</v>
      </c>
      <c r="G866" s="12" t="s">
        <v>762</v>
      </c>
      <c r="H866" s="20" t="s">
        <v>495</v>
      </c>
    </row>
    <row r="867" spans="2:8" s="4" customFormat="1" ht="15.75" customHeight="1" x14ac:dyDescent="0.25">
      <c r="B867" s="42" t="s">
        <v>188</v>
      </c>
      <c r="C867" s="70"/>
      <c r="D867" s="72">
        <f>D868+D869+D870</f>
        <v>210</v>
      </c>
      <c r="E867" s="72">
        <f>E868+E869+E870</f>
        <v>230.19</v>
      </c>
      <c r="F867" s="70">
        <v>3</v>
      </c>
      <c r="G867" s="78"/>
      <c r="H867" s="95"/>
    </row>
    <row r="868" spans="2:8" s="4" customFormat="1" ht="15.75" customHeight="1" x14ac:dyDescent="0.25">
      <c r="B868" s="153" t="s">
        <v>766</v>
      </c>
      <c r="C868" s="11">
        <v>1</v>
      </c>
      <c r="D868" s="10">
        <v>70</v>
      </c>
      <c r="E868" s="13">
        <v>76.73</v>
      </c>
      <c r="F868" s="48">
        <v>1</v>
      </c>
      <c r="G868" s="12" t="s">
        <v>762</v>
      </c>
      <c r="H868" s="20" t="s">
        <v>495</v>
      </c>
    </row>
    <row r="869" spans="2:8" s="4" customFormat="1" ht="15.75" customHeight="1" x14ac:dyDescent="0.25">
      <c r="B869" s="153" t="s">
        <v>767</v>
      </c>
      <c r="C869" s="11">
        <v>1</v>
      </c>
      <c r="D869" s="10">
        <v>70</v>
      </c>
      <c r="E869" s="13">
        <v>76.73</v>
      </c>
      <c r="F869" s="48">
        <v>1</v>
      </c>
      <c r="G869" s="12" t="s">
        <v>762</v>
      </c>
      <c r="H869" s="20" t="s">
        <v>495</v>
      </c>
    </row>
    <row r="870" spans="2:8" s="4" customFormat="1" ht="15.75" customHeight="1" x14ac:dyDescent="0.25">
      <c r="B870" s="153" t="s">
        <v>768</v>
      </c>
      <c r="C870" s="11">
        <v>1</v>
      </c>
      <c r="D870" s="10">
        <v>70</v>
      </c>
      <c r="E870" s="13">
        <v>76.73</v>
      </c>
      <c r="F870" s="48">
        <v>1</v>
      </c>
      <c r="G870" s="12" t="s">
        <v>762</v>
      </c>
      <c r="H870" s="20" t="s">
        <v>495</v>
      </c>
    </row>
    <row r="871" spans="2:8" s="4" customFormat="1" ht="15.75" customHeight="1" x14ac:dyDescent="0.25">
      <c r="B871" s="158" t="s">
        <v>769</v>
      </c>
      <c r="C871" s="70">
        <v>1</v>
      </c>
      <c r="D871" s="72">
        <v>70</v>
      </c>
      <c r="E871" s="135">
        <v>76.73</v>
      </c>
      <c r="F871" s="70">
        <v>1</v>
      </c>
      <c r="G871" s="136" t="s">
        <v>762</v>
      </c>
      <c r="H871" s="95" t="s">
        <v>495</v>
      </c>
    </row>
    <row r="872" spans="2:8" s="4" customFormat="1" ht="15.75" customHeight="1" x14ac:dyDescent="0.25">
      <c r="B872" s="42" t="s">
        <v>188</v>
      </c>
      <c r="C872" s="70"/>
      <c r="D872" s="72">
        <f>D873+D874</f>
        <v>140</v>
      </c>
      <c r="E872" s="72">
        <f>E873+E874</f>
        <v>153.46</v>
      </c>
      <c r="F872" s="70">
        <v>2</v>
      </c>
      <c r="G872" s="78"/>
      <c r="H872" s="95"/>
    </row>
    <row r="873" spans="2:8" s="4" customFormat="1" ht="15.75" customHeight="1" x14ac:dyDescent="0.25">
      <c r="B873" s="153" t="s">
        <v>770</v>
      </c>
      <c r="C873" s="11">
        <v>1</v>
      </c>
      <c r="D873" s="10">
        <v>70</v>
      </c>
      <c r="E873" s="13">
        <v>76.73</v>
      </c>
      <c r="F873" s="48">
        <v>1</v>
      </c>
      <c r="G873" s="12" t="s">
        <v>762</v>
      </c>
      <c r="H873" s="20" t="s">
        <v>495</v>
      </c>
    </row>
    <row r="874" spans="2:8" s="4" customFormat="1" ht="15.75" customHeight="1" x14ac:dyDescent="0.25">
      <c r="B874" s="153" t="s">
        <v>771</v>
      </c>
      <c r="C874" s="11">
        <v>1</v>
      </c>
      <c r="D874" s="10">
        <v>70</v>
      </c>
      <c r="E874" s="13">
        <v>76.73</v>
      </c>
      <c r="F874" s="48">
        <v>1</v>
      </c>
      <c r="G874" s="12" t="s">
        <v>762</v>
      </c>
      <c r="H874" s="20" t="s">
        <v>495</v>
      </c>
    </row>
    <row r="875" spans="2:8" s="4" customFormat="1" ht="15.75" customHeight="1" x14ac:dyDescent="0.25">
      <c r="B875" s="42" t="s">
        <v>188</v>
      </c>
      <c r="C875" s="70"/>
      <c r="D875" s="72">
        <f>D876+D877+D878</f>
        <v>210</v>
      </c>
      <c r="E875" s="72">
        <f>E876+E877+E878</f>
        <v>230.19</v>
      </c>
      <c r="F875" s="70">
        <v>3</v>
      </c>
      <c r="G875" s="78"/>
      <c r="H875" s="95"/>
    </row>
    <row r="876" spans="2:8" s="4" customFormat="1" ht="15.75" customHeight="1" x14ac:dyDescent="0.25">
      <c r="B876" s="153" t="s">
        <v>772</v>
      </c>
      <c r="C876" s="11">
        <v>1</v>
      </c>
      <c r="D876" s="10">
        <v>70</v>
      </c>
      <c r="E876" s="13">
        <v>76.73</v>
      </c>
      <c r="F876" s="48">
        <v>1</v>
      </c>
      <c r="G876" s="12" t="s">
        <v>762</v>
      </c>
      <c r="H876" s="20" t="s">
        <v>495</v>
      </c>
    </row>
    <row r="877" spans="2:8" s="4" customFormat="1" ht="15.75" customHeight="1" x14ac:dyDescent="0.25">
      <c r="B877" s="153" t="s">
        <v>773</v>
      </c>
      <c r="C877" s="11">
        <v>1</v>
      </c>
      <c r="D877" s="10">
        <v>70</v>
      </c>
      <c r="E877" s="13">
        <v>76.73</v>
      </c>
      <c r="F877" s="48">
        <v>1</v>
      </c>
      <c r="G877" s="12" t="s">
        <v>762</v>
      </c>
      <c r="H877" s="20" t="s">
        <v>495</v>
      </c>
    </row>
    <row r="878" spans="2:8" s="4" customFormat="1" ht="15.75" customHeight="1" x14ac:dyDescent="0.25">
      <c r="B878" s="153" t="s">
        <v>774</v>
      </c>
      <c r="C878" s="11">
        <v>1</v>
      </c>
      <c r="D878" s="10">
        <v>70</v>
      </c>
      <c r="E878" s="13">
        <v>76.73</v>
      </c>
      <c r="F878" s="48">
        <v>1</v>
      </c>
      <c r="G878" s="12" t="s">
        <v>762</v>
      </c>
      <c r="H878" s="20" t="s">
        <v>495</v>
      </c>
    </row>
    <row r="879" spans="2:8" s="4" customFormat="1" ht="15.75" customHeight="1" x14ac:dyDescent="0.25">
      <c r="B879" s="42" t="s">
        <v>188</v>
      </c>
      <c r="C879" s="70"/>
      <c r="D879" s="72">
        <f>D880+D881+D882</f>
        <v>290</v>
      </c>
      <c r="E879" s="72">
        <f>E880+E881+E882</f>
        <v>230.19</v>
      </c>
      <c r="F879" s="70">
        <v>3</v>
      </c>
      <c r="G879" s="78"/>
      <c r="H879" s="95"/>
    </row>
    <row r="880" spans="2:8" s="4" customFormat="1" ht="15.75" customHeight="1" x14ac:dyDescent="0.25">
      <c r="B880" s="153" t="s">
        <v>775</v>
      </c>
      <c r="C880" s="11">
        <v>1</v>
      </c>
      <c r="D880" s="10">
        <v>70</v>
      </c>
      <c r="E880" s="13">
        <v>76.73</v>
      </c>
      <c r="F880" s="48">
        <v>1</v>
      </c>
      <c r="G880" s="12" t="s">
        <v>762</v>
      </c>
      <c r="H880" s="20" t="s">
        <v>495</v>
      </c>
    </row>
    <row r="881" spans="2:8" s="4" customFormat="1" ht="15.75" customHeight="1" x14ac:dyDescent="0.25">
      <c r="B881" s="153" t="s">
        <v>776</v>
      </c>
      <c r="C881" s="11">
        <v>1</v>
      </c>
      <c r="D881" s="10">
        <v>150</v>
      </c>
      <c r="E881" s="13">
        <v>76.73</v>
      </c>
      <c r="F881" s="48">
        <v>1</v>
      </c>
      <c r="G881" s="12" t="s">
        <v>762</v>
      </c>
      <c r="H881" s="20" t="s">
        <v>495</v>
      </c>
    </row>
    <row r="882" spans="2:8" s="4" customFormat="1" ht="15.75" customHeight="1" x14ac:dyDescent="0.25">
      <c r="B882" s="153" t="s">
        <v>777</v>
      </c>
      <c r="C882" s="11">
        <v>1</v>
      </c>
      <c r="D882" s="10">
        <v>70</v>
      </c>
      <c r="E882" s="13">
        <v>76.73</v>
      </c>
      <c r="F882" s="48">
        <v>1</v>
      </c>
      <c r="G882" s="12" t="s">
        <v>762</v>
      </c>
      <c r="H882" s="20" t="s">
        <v>495</v>
      </c>
    </row>
    <row r="883" spans="2:8" s="4" customFormat="1" ht="15.75" customHeight="1" x14ac:dyDescent="0.25">
      <c r="B883" s="42" t="s">
        <v>188</v>
      </c>
      <c r="C883" s="70"/>
      <c r="D883" s="72">
        <f>D884+D885</f>
        <v>140</v>
      </c>
      <c r="E883" s="72">
        <f>E884+E885</f>
        <v>153.46</v>
      </c>
      <c r="F883" s="70">
        <v>2</v>
      </c>
      <c r="G883" s="78"/>
      <c r="H883" s="95"/>
    </row>
    <row r="884" spans="2:8" s="4" customFormat="1" ht="15.75" customHeight="1" x14ac:dyDescent="0.25">
      <c r="B884" s="153" t="s">
        <v>778</v>
      </c>
      <c r="C884" s="11">
        <v>1</v>
      </c>
      <c r="D884" s="10">
        <v>70</v>
      </c>
      <c r="E884" s="13">
        <v>76.73</v>
      </c>
      <c r="F884" s="48">
        <v>1</v>
      </c>
      <c r="G884" s="12" t="s">
        <v>762</v>
      </c>
      <c r="H884" s="20" t="s">
        <v>495</v>
      </c>
    </row>
    <row r="885" spans="2:8" s="4" customFormat="1" ht="15.75" customHeight="1" x14ac:dyDescent="0.25">
      <c r="B885" s="153" t="s">
        <v>779</v>
      </c>
      <c r="C885" s="11">
        <v>1</v>
      </c>
      <c r="D885" s="10">
        <v>70</v>
      </c>
      <c r="E885" s="13">
        <v>76.73</v>
      </c>
      <c r="F885" s="48">
        <v>1</v>
      </c>
      <c r="G885" s="12" t="s">
        <v>762</v>
      </c>
      <c r="H885" s="20" t="s">
        <v>495</v>
      </c>
    </row>
    <row r="886" spans="2:8" s="4" customFormat="1" ht="15.75" customHeight="1" x14ac:dyDescent="0.25">
      <c r="B886" s="158" t="s">
        <v>780</v>
      </c>
      <c r="C886" s="70">
        <v>1</v>
      </c>
      <c r="D886" s="72">
        <v>150</v>
      </c>
      <c r="E886" s="72">
        <v>102.13</v>
      </c>
      <c r="F886" s="70">
        <v>1</v>
      </c>
      <c r="G886" s="136" t="s">
        <v>781</v>
      </c>
      <c r="H886" s="96" t="s">
        <v>896</v>
      </c>
    </row>
    <row r="887" spans="2:8" s="4" customFormat="1" ht="15.75" customHeight="1" x14ac:dyDescent="0.25">
      <c r="B887" s="42" t="s">
        <v>188</v>
      </c>
      <c r="C887" s="70"/>
      <c r="D887" s="72">
        <f>D891</f>
        <v>70</v>
      </c>
      <c r="E887" s="72">
        <f>E891</f>
        <v>76.73</v>
      </c>
      <c r="F887" s="70">
        <v>1</v>
      </c>
      <c r="G887" s="78"/>
      <c r="H887" s="72"/>
    </row>
    <row r="888" spans="2:8" s="4" customFormat="1" ht="15.75" hidden="1" customHeight="1" x14ac:dyDescent="0.25">
      <c r="B888" s="153" t="s">
        <v>782</v>
      </c>
      <c r="C888" s="11"/>
      <c r="D888" s="10"/>
      <c r="E888" s="13"/>
      <c r="F888" s="48"/>
      <c r="G888" s="80"/>
      <c r="H888" s="13"/>
    </row>
    <row r="889" spans="2:8" s="4" customFormat="1" ht="15.75" hidden="1" customHeight="1" x14ac:dyDescent="0.25">
      <c r="B889" s="153" t="s">
        <v>783</v>
      </c>
      <c r="C889" s="11"/>
      <c r="D889" s="10"/>
      <c r="E889" s="13"/>
      <c r="F889" s="48"/>
      <c r="G889" s="80"/>
      <c r="H889" s="13"/>
    </row>
    <row r="890" spans="2:8" s="4" customFormat="1" ht="15.75" hidden="1" customHeight="1" x14ac:dyDescent="0.25">
      <c r="B890" s="153" t="s">
        <v>784</v>
      </c>
      <c r="C890" s="11"/>
      <c r="D890" s="10"/>
      <c r="E890" s="13"/>
      <c r="F890" s="48"/>
      <c r="G890" s="80"/>
      <c r="H890" s="13"/>
    </row>
    <row r="891" spans="2:8" s="4" customFormat="1" ht="15.75" customHeight="1" x14ac:dyDescent="0.25">
      <c r="B891" s="153" t="s">
        <v>785</v>
      </c>
      <c r="C891" s="11">
        <v>1</v>
      </c>
      <c r="D891" s="10">
        <v>70</v>
      </c>
      <c r="E891" s="13">
        <v>76.73</v>
      </c>
      <c r="F891" s="48">
        <v>1</v>
      </c>
      <c r="G891" s="12" t="s">
        <v>762</v>
      </c>
      <c r="H891" s="20" t="s">
        <v>495</v>
      </c>
    </row>
    <row r="892" spans="2:8" s="4" customFormat="1" ht="42.75" customHeight="1" x14ac:dyDescent="0.25">
      <c r="B892" s="5" t="s">
        <v>786</v>
      </c>
      <c r="C892" s="52">
        <f>C893</f>
        <v>14</v>
      </c>
      <c r="D892" s="43">
        <f t="shared" ref="D892:F892" si="153">D893</f>
        <v>1060</v>
      </c>
      <c r="E892" s="43">
        <f t="shared" si="153"/>
        <v>967.29600000000005</v>
      </c>
      <c r="F892" s="52">
        <f t="shared" si="153"/>
        <v>28</v>
      </c>
      <c r="G892" s="105"/>
      <c r="H892" s="43"/>
    </row>
    <row r="893" spans="2:8" ht="18.75" customHeight="1" x14ac:dyDescent="0.25">
      <c r="B893" s="20"/>
      <c r="C893" s="73">
        <f>C894+C897+C900+C904+C908+C912</f>
        <v>14</v>
      </c>
      <c r="D893" s="74">
        <f>D894+D897+D900+D904+D908+D912</f>
        <v>1060</v>
      </c>
      <c r="E893" s="74">
        <f t="shared" ref="E893:F893" si="154">E894+E897+E900+E904+E908+E912</f>
        <v>967.29600000000005</v>
      </c>
      <c r="F893" s="73">
        <f t="shared" si="154"/>
        <v>28</v>
      </c>
      <c r="G893" s="119"/>
      <c r="H893" s="74"/>
    </row>
    <row r="894" spans="2:8" ht="15.75" customHeight="1" x14ac:dyDescent="0.25">
      <c r="B894" s="40" t="s">
        <v>188</v>
      </c>
      <c r="C894" s="70">
        <f>C895+C896</f>
        <v>2</v>
      </c>
      <c r="D894" s="72">
        <f>D895+D896</f>
        <v>140</v>
      </c>
      <c r="E894" s="72">
        <f t="shared" ref="E894:F894" si="155">E895+E896</f>
        <v>91.911599999999993</v>
      </c>
      <c r="F894" s="70">
        <f t="shared" si="155"/>
        <v>3</v>
      </c>
      <c r="G894" s="78"/>
      <c r="H894" s="72"/>
    </row>
    <row r="895" spans="2:8" ht="27" customHeight="1" x14ac:dyDescent="0.25">
      <c r="B895" s="160" t="s">
        <v>787</v>
      </c>
      <c r="C895" s="11">
        <v>1</v>
      </c>
      <c r="D895" s="10">
        <v>70</v>
      </c>
      <c r="E895" s="13">
        <v>71.379599999999996</v>
      </c>
      <c r="F895" s="48">
        <v>2</v>
      </c>
      <c r="G895" s="12" t="s">
        <v>788</v>
      </c>
      <c r="H895" s="17" t="s">
        <v>789</v>
      </c>
    </row>
    <row r="896" spans="2:8" ht="24" customHeight="1" x14ac:dyDescent="0.25">
      <c r="B896" s="160" t="s">
        <v>790</v>
      </c>
      <c r="C896" s="11">
        <v>1</v>
      </c>
      <c r="D896" s="10">
        <v>70</v>
      </c>
      <c r="E896" s="13">
        <v>20.532</v>
      </c>
      <c r="F896" s="48">
        <v>1</v>
      </c>
      <c r="G896" s="12" t="s">
        <v>791</v>
      </c>
      <c r="H896" s="13" t="s">
        <v>792</v>
      </c>
    </row>
    <row r="897" spans="2:8" ht="15.75" customHeight="1" x14ac:dyDescent="0.25">
      <c r="B897" s="42" t="s">
        <v>188</v>
      </c>
      <c r="C897" s="70">
        <f>C898+C899</f>
        <v>2</v>
      </c>
      <c r="D897" s="72">
        <f>D898+D899</f>
        <v>140</v>
      </c>
      <c r="E897" s="72">
        <f t="shared" ref="E897:F897" si="156">E898+E899</f>
        <v>142.75919999999999</v>
      </c>
      <c r="F897" s="70">
        <f t="shared" si="156"/>
        <v>4</v>
      </c>
      <c r="G897" s="78"/>
      <c r="H897" s="72"/>
    </row>
    <row r="898" spans="2:8" ht="29.25" customHeight="1" x14ac:dyDescent="0.25">
      <c r="B898" s="160" t="s">
        <v>793</v>
      </c>
      <c r="C898" s="11">
        <v>1</v>
      </c>
      <c r="D898" s="10">
        <v>70</v>
      </c>
      <c r="E898" s="13">
        <v>71.379599999999996</v>
      </c>
      <c r="F898" s="48">
        <v>2</v>
      </c>
      <c r="G898" s="12" t="s">
        <v>788</v>
      </c>
      <c r="H898" s="17" t="s">
        <v>789</v>
      </c>
    </row>
    <row r="899" spans="2:8" ht="29.25" customHeight="1" x14ac:dyDescent="0.25">
      <c r="B899" s="160" t="s">
        <v>794</v>
      </c>
      <c r="C899" s="11">
        <v>1</v>
      </c>
      <c r="D899" s="10">
        <v>70</v>
      </c>
      <c r="E899" s="13">
        <v>71.379599999999996</v>
      </c>
      <c r="F899" s="48">
        <v>2</v>
      </c>
      <c r="G899" s="12" t="s">
        <v>788</v>
      </c>
      <c r="H899" s="17" t="s">
        <v>789</v>
      </c>
    </row>
    <row r="900" spans="2:8" ht="15.75" customHeight="1" x14ac:dyDescent="0.25">
      <c r="B900" s="42" t="s">
        <v>188</v>
      </c>
      <c r="C900" s="70">
        <f>C901+C902+C903</f>
        <v>3</v>
      </c>
      <c r="D900" s="72">
        <f>D901+D902+D903</f>
        <v>210</v>
      </c>
      <c r="E900" s="72">
        <f t="shared" ref="E900:F900" si="157">E901+E902+E903</f>
        <v>214.1388</v>
      </c>
      <c r="F900" s="70">
        <f t="shared" si="157"/>
        <v>6</v>
      </c>
      <c r="G900" s="78"/>
      <c r="H900" s="72"/>
    </row>
    <row r="901" spans="2:8" ht="37.5" customHeight="1" x14ac:dyDescent="0.25">
      <c r="B901" s="160" t="s">
        <v>795</v>
      </c>
      <c r="C901" s="11">
        <v>1</v>
      </c>
      <c r="D901" s="10">
        <v>70</v>
      </c>
      <c r="E901" s="13">
        <v>71.379599999999996</v>
      </c>
      <c r="F901" s="48">
        <v>2</v>
      </c>
      <c r="G901" s="12" t="s">
        <v>796</v>
      </c>
      <c r="H901" s="17" t="s">
        <v>789</v>
      </c>
    </row>
    <row r="902" spans="2:8" ht="31.5" customHeight="1" x14ac:dyDescent="0.25">
      <c r="B902" s="160" t="s">
        <v>797</v>
      </c>
      <c r="C902" s="11">
        <v>1</v>
      </c>
      <c r="D902" s="10">
        <v>70</v>
      </c>
      <c r="E902" s="13">
        <v>71.379599999999996</v>
      </c>
      <c r="F902" s="48">
        <v>2</v>
      </c>
      <c r="G902" s="12" t="s">
        <v>796</v>
      </c>
      <c r="H902" s="17" t="s">
        <v>789</v>
      </c>
    </row>
    <row r="903" spans="2:8" ht="31.5" customHeight="1" x14ac:dyDescent="0.25">
      <c r="B903" s="160" t="s">
        <v>798</v>
      </c>
      <c r="C903" s="11">
        <v>1</v>
      </c>
      <c r="D903" s="10">
        <v>70</v>
      </c>
      <c r="E903" s="13">
        <v>71.379599999999996</v>
      </c>
      <c r="F903" s="48">
        <v>2</v>
      </c>
      <c r="G903" s="12" t="s">
        <v>796</v>
      </c>
      <c r="H903" s="17" t="s">
        <v>789</v>
      </c>
    </row>
    <row r="904" spans="2:8" ht="15.75" customHeight="1" x14ac:dyDescent="0.25">
      <c r="B904" s="42" t="s">
        <v>188</v>
      </c>
      <c r="C904" s="70">
        <f>C905+C906+C907</f>
        <v>3</v>
      </c>
      <c r="D904" s="72">
        <f>D905+D906+D907</f>
        <v>290</v>
      </c>
      <c r="E904" s="72">
        <f t="shared" ref="E904:F904" si="158">E905+E906+E907</f>
        <v>232.96800000000002</v>
      </c>
      <c r="F904" s="70">
        <f t="shared" si="158"/>
        <v>7</v>
      </c>
      <c r="G904" s="78"/>
      <c r="H904" s="72"/>
    </row>
    <row r="905" spans="2:8" ht="29.25" customHeight="1" x14ac:dyDescent="0.25">
      <c r="B905" s="160" t="s">
        <v>799</v>
      </c>
      <c r="C905" s="11">
        <v>1</v>
      </c>
      <c r="D905" s="10">
        <v>70</v>
      </c>
      <c r="E905" s="13">
        <v>70.53</v>
      </c>
      <c r="F905" s="48">
        <v>2</v>
      </c>
      <c r="G905" s="12" t="s">
        <v>796</v>
      </c>
      <c r="H905" s="17" t="s">
        <v>789</v>
      </c>
    </row>
    <row r="906" spans="2:8" ht="35.25" customHeight="1" x14ac:dyDescent="0.25">
      <c r="B906" s="160" t="s">
        <v>800</v>
      </c>
      <c r="C906" s="11">
        <v>1</v>
      </c>
      <c r="D906" s="10">
        <v>70</v>
      </c>
      <c r="E906" s="13">
        <v>71.378</v>
      </c>
      <c r="F906" s="48">
        <v>2</v>
      </c>
      <c r="G906" s="12" t="s">
        <v>801</v>
      </c>
      <c r="H906" s="17" t="s">
        <v>789</v>
      </c>
    </row>
    <row r="907" spans="2:8" ht="28.5" customHeight="1" x14ac:dyDescent="0.25">
      <c r="B907" s="160" t="s">
        <v>802</v>
      </c>
      <c r="C907" s="11">
        <v>1</v>
      </c>
      <c r="D907" s="10">
        <v>150</v>
      </c>
      <c r="E907" s="10">
        <v>91.06</v>
      </c>
      <c r="F907" s="48">
        <v>3</v>
      </c>
      <c r="G907" s="12" t="s">
        <v>803</v>
      </c>
      <c r="H907" s="17" t="s">
        <v>789</v>
      </c>
    </row>
    <row r="908" spans="2:8" ht="15.75" customHeight="1" x14ac:dyDescent="0.25">
      <c r="B908" s="42" t="s">
        <v>188</v>
      </c>
      <c r="C908" s="70">
        <f>C909+C910+C911</f>
        <v>3</v>
      </c>
      <c r="D908" s="72">
        <f>D909+D910+D911</f>
        <v>210</v>
      </c>
      <c r="E908" s="72">
        <f t="shared" ref="E908:F908" si="159">E909+E910+E911</f>
        <v>214.1388</v>
      </c>
      <c r="F908" s="70">
        <f t="shared" si="159"/>
        <v>6</v>
      </c>
      <c r="G908" s="78"/>
      <c r="H908" s="72"/>
    </row>
    <row r="909" spans="2:8" ht="27.75" customHeight="1" x14ac:dyDescent="0.25">
      <c r="B909" s="160" t="s">
        <v>804</v>
      </c>
      <c r="C909" s="11">
        <v>1</v>
      </c>
      <c r="D909" s="10">
        <v>70</v>
      </c>
      <c r="E909" s="13">
        <v>71.379599999999996</v>
      </c>
      <c r="F909" s="48">
        <v>2</v>
      </c>
      <c r="G909" s="12" t="s">
        <v>801</v>
      </c>
      <c r="H909" s="17" t="s">
        <v>789</v>
      </c>
    </row>
    <row r="910" spans="2:8" ht="31.5" customHeight="1" x14ac:dyDescent="0.25">
      <c r="B910" s="160" t="s">
        <v>805</v>
      </c>
      <c r="C910" s="11">
        <v>1</v>
      </c>
      <c r="D910" s="10">
        <v>70</v>
      </c>
      <c r="E910" s="13">
        <v>71.379599999999996</v>
      </c>
      <c r="F910" s="48">
        <v>2</v>
      </c>
      <c r="G910" s="12" t="s">
        <v>796</v>
      </c>
      <c r="H910" s="17" t="s">
        <v>789</v>
      </c>
    </row>
    <row r="911" spans="2:8" ht="37.5" customHeight="1" x14ac:dyDescent="0.25">
      <c r="B911" s="160" t="s">
        <v>806</v>
      </c>
      <c r="C911" s="11">
        <v>1</v>
      </c>
      <c r="D911" s="10">
        <v>70</v>
      </c>
      <c r="E911" s="13">
        <v>71.379599999999996</v>
      </c>
      <c r="F911" s="48">
        <v>2</v>
      </c>
      <c r="G911" s="12" t="s">
        <v>801</v>
      </c>
      <c r="H911" s="17" t="s">
        <v>789</v>
      </c>
    </row>
    <row r="912" spans="2:8" ht="15.75" customHeight="1" x14ac:dyDescent="0.25">
      <c r="B912" s="42" t="s">
        <v>188</v>
      </c>
      <c r="C912" s="70">
        <v>1</v>
      </c>
      <c r="D912" s="72">
        <f>D913</f>
        <v>70</v>
      </c>
      <c r="E912" s="72">
        <f t="shared" ref="E912:F912" si="160">E913</f>
        <v>71.379599999999996</v>
      </c>
      <c r="F912" s="70">
        <f t="shared" si="160"/>
        <v>2</v>
      </c>
      <c r="G912" s="78"/>
      <c r="H912" s="72"/>
    </row>
    <row r="913" spans="2:8" ht="47.25" customHeight="1" x14ac:dyDescent="0.25">
      <c r="B913" s="160" t="s">
        <v>807</v>
      </c>
      <c r="C913" s="11">
        <v>1</v>
      </c>
      <c r="D913" s="10">
        <v>70</v>
      </c>
      <c r="E913" s="13">
        <v>71.379599999999996</v>
      </c>
      <c r="F913" s="48">
        <v>2</v>
      </c>
      <c r="G913" s="12" t="s">
        <v>796</v>
      </c>
      <c r="H913" s="17" t="s">
        <v>789</v>
      </c>
    </row>
    <row r="914" spans="2:8" ht="15.75" hidden="1" customHeight="1" x14ac:dyDescent="0.25">
      <c r="B914" s="160" t="s">
        <v>808</v>
      </c>
      <c r="C914" s="11"/>
      <c r="D914" s="10"/>
      <c r="E914" s="10"/>
      <c r="F914" s="48"/>
      <c r="G914" s="80"/>
      <c r="H914" s="10"/>
    </row>
    <row r="915" spans="2:8" s="4" customFormat="1" ht="37.5" customHeight="1" x14ac:dyDescent="0.25">
      <c r="B915" s="5" t="s">
        <v>809</v>
      </c>
      <c r="C915" s="52">
        <f t="shared" ref="C915:F915" si="161">C916</f>
        <v>23</v>
      </c>
      <c r="D915" s="43">
        <f t="shared" si="161"/>
        <v>1770</v>
      </c>
      <c r="E915" s="43">
        <f t="shared" si="161"/>
        <v>1318.8600000000001</v>
      </c>
      <c r="F915" s="52">
        <f t="shared" si="161"/>
        <v>24</v>
      </c>
      <c r="G915" s="105"/>
      <c r="H915" s="43"/>
    </row>
    <row r="916" spans="2:8" s="4" customFormat="1" ht="18.75" customHeight="1" x14ac:dyDescent="0.25">
      <c r="B916" s="44"/>
      <c r="C916" s="73">
        <f>SUM(C918:C952)</f>
        <v>23</v>
      </c>
      <c r="D916" s="74">
        <f>D918+D921+D924+D927+D930+D934+D937+D940+D943+D947+D950+D917</f>
        <v>1770</v>
      </c>
      <c r="E916" s="74">
        <f t="shared" ref="E916:F916" si="162">E918+E921+E924+E927+E930+E934+E937+E940+E943+E947+E950+E917</f>
        <v>1318.8600000000001</v>
      </c>
      <c r="F916" s="73">
        <f t="shared" si="162"/>
        <v>24</v>
      </c>
      <c r="G916" s="119"/>
      <c r="H916" s="74"/>
    </row>
    <row r="917" spans="2:8" s="4" customFormat="1" ht="18.75" customHeight="1" x14ac:dyDescent="0.25">
      <c r="B917" s="44"/>
      <c r="C917" s="73"/>
      <c r="D917" s="74"/>
      <c r="E917" s="74"/>
      <c r="F917" s="73"/>
      <c r="G917" s="119"/>
      <c r="H917" s="74"/>
    </row>
    <row r="918" spans="2:8" s="4" customFormat="1" ht="15.75" customHeight="1" x14ac:dyDescent="0.25">
      <c r="B918" s="40" t="s">
        <v>188</v>
      </c>
      <c r="C918" s="70"/>
      <c r="D918" s="72">
        <f>D919+D920</f>
        <v>140</v>
      </c>
      <c r="E918" s="72">
        <v>96</v>
      </c>
      <c r="F918" s="70">
        <v>2</v>
      </c>
      <c r="G918" s="78"/>
      <c r="H918" s="72"/>
    </row>
    <row r="919" spans="2:8" s="4" customFormat="1" ht="15.75" customHeight="1" x14ac:dyDescent="0.25">
      <c r="B919" s="153" t="s">
        <v>810</v>
      </c>
      <c r="C919" s="11">
        <v>1</v>
      </c>
      <c r="D919" s="13">
        <v>70</v>
      </c>
      <c r="E919" s="13">
        <v>48</v>
      </c>
      <c r="F919" s="11">
        <v>1</v>
      </c>
      <c r="G919" s="80" t="s">
        <v>811</v>
      </c>
      <c r="H919" s="13" t="s">
        <v>812</v>
      </c>
    </row>
    <row r="920" spans="2:8" s="4" customFormat="1" ht="15.75" customHeight="1" x14ac:dyDescent="0.25">
      <c r="B920" s="153" t="s">
        <v>813</v>
      </c>
      <c r="C920" s="11">
        <v>1</v>
      </c>
      <c r="D920" s="13">
        <v>70</v>
      </c>
      <c r="E920" s="13">
        <v>48</v>
      </c>
      <c r="F920" s="11">
        <v>1</v>
      </c>
      <c r="G920" s="80" t="s">
        <v>811</v>
      </c>
      <c r="H920" s="13" t="s">
        <v>812</v>
      </c>
    </row>
    <row r="921" spans="2:8" s="4" customFormat="1" ht="15.75" customHeight="1" x14ac:dyDescent="0.25">
      <c r="B921" s="42" t="s">
        <v>188</v>
      </c>
      <c r="C921" s="70"/>
      <c r="D921" s="72">
        <f>D922+D923</f>
        <v>140</v>
      </c>
      <c r="E921" s="72">
        <v>91.14</v>
      </c>
      <c r="F921" s="70">
        <v>2</v>
      </c>
      <c r="G921" s="78"/>
      <c r="H921" s="72"/>
    </row>
    <row r="922" spans="2:8" s="4" customFormat="1" ht="15.75" customHeight="1" x14ac:dyDescent="0.25">
      <c r="B922" s="153" t="s">
        <v>814</v>
      </c>
      <c r="C922" s="11">
        <v>1</v>
      </c>
      <c r="D922" s="13">
        <v>70</v>
      </c>
      <c r="E922" s="13">
        <v>48</v>
      </c>
      <c r="F922" s="11">
        <v>1</v>
      </c>
      <c r="G922" s="80" t="s">
        <v>811</v>
      </c>
      <c r="H922" s="13" t="s">
        <v>812</v>
      </c>
    </row>
    <row r="923" spans="2:8" s="4" customFormat="1" ht="15.75" customHeight="1" x14ac:dyDescent="0.25">
      <c r="B923" s="153" t="s">
        <v>815</v>
      </c>
      <c r="C923" s="11">
        <v>1</v>
      </c>
      <c r="D923" s="13">
        <v>70</v>
      </c>
      <c r="E923" s="13">
        <v>43.14</v>
      </c>
      <c r="F923" s="11">
        <v>1</v>
      </c>
      <c r="G923" s="80" t="s">
        <v>816</v>
      </c>
      <c r="H923" s="13" t="s">
        <v>817</v>
      </c>
    </row>
    <row r="924" spans="2:8" s="4" customFormat="1" ht="15.75" customHeight="1" x14ac:dyDescent="0.25">
      <c r="B924" s="42" t="s">
        <v>188</v>
      </c>
      <c r="C924" s="70"/>
      <c r="D924" s="72">
        <f>D925+D926</f>
        <v>140</v>
      </c>
      <c r="E924" s="72">
        <v>96</v>
      </c>
      <c r="F924" s="70">
        <v>2</v>
      </c>
      <c r="G924" s="78"/>
      <c r="H924" s="72"/>
    </row>
    <row r="925" spans="2:8" s="4" customFormat="1" ht="15.75" customHeight="1" x14ac:dyDescent="0.25">
      <c r="B925" s="153" t="s">
        <v>818</v>
      </c>
      <c r="C925" s="11">
        <v>1</v>
      </c>
      <c r="D925" s="13">
        <v>70</v>
      </c>
      <c r="E925" s="13">
        <v>48</v>
      </c>
      <c r="F925" s="11">
        <v>1</v>
      </c>
      <c r="G925" s="80" t="s">
        <v>811</v>
      </c>
      <c r="H925" s="13" t="s">
        <v>812</v>
      </c>
    </row>
    <row r="926" spans="2:8" s="4" customFormat="1" ht="15.75" customHeight="1" x14ac:dyDescent="0.25">
      <c r="B926" s="153" t="s">
        <v>819</v>
      </c>
      <c r="C926" s="11">
        <v>1</v>
      </c>
      <c r="D926" s="13">
        <v>70</v>
      </c>
      <c r="E926" s="13">
        <v>48</v>
      </c>
      <c r="F926" s="11">
        <v>1</v>
      </c>
      <c r="G926" s="80" t="s">
        <v>811</v>
      </c>
      <c r="H926" s="13" t="s">
        <v>812</v>
      </c>
    </row>
    <row r="927" spans="2:8" s="4" customFormat="1" ht="15.75" customHeight="1" x14ac:dyDescent="0.25">
      <c r="B927" s="42" t="s">
        <v>188</v>
      </c>
      <c r="C927" s="70"/>
      <c r="D927" s="72">
        <f>D928+D929</f>
        <v>140</v>
      </c>
      <c r="E927" s="72">
        <v>91.14</v>
      </c>
      <c r="F927" s="70">
        <v>2</v>
      </c>
      <c r="G927" s="78"/>
      <c r="H927" s="72"/>
    </row>
    <row r="928" spans="2:8" s="4" customFormat="1" ht="15.75" customHeight="1" x14ac:dyDescent="0.25">
      <c r="B928" s="153" t="s">
        <v>820</v>
      </c>
      <c r="C928" s="11">
        <v>1</v>
      </c>
      <c r="D928" s="13">
        <v>70</v>
      </c>
      <c r="E928" s="13">
        <v>48</v>
      </c>
      <c r="F928" s="11">
        <v>1</v>
      </c>
      <c r="G928" s="80" t="s">
        <v>811</v>
      </c>
      <c r="H928" s="13" t="s">
        <v>812</v>
      </c>
    </row>
    <row r="929" spans="2:8" s="4" customFormat="1" ht="15.75" customHeight="1" x14ac:dyDescent="0.25">
      <c r="B929" s="153" t="s">
        <v>821</v>
      </c>
      <c r="C929" s="11">
        <v>1</v>
      </c>
      <c r="D929" s="13">
        <v>70</v>
      </c>
      <c r="E929" s="13">
        <v>43.14</v>
      </c>
      <c r="F929" s="11">
        <v>1</v>
      </c>
      <c r="G929" s="80" t="s">
        <v>816</v>
      </c>
      <c r="H929" s="13" t="s">
        <v>817</v>
      </c>
    </row>
    <row r="930" spans="2:8" s="4" customFormat="1" ht="15.75" customHeight="1" x14ac:dyDescent="0.25">
      <c r="B930" s="42" t="s">
        <v>188</v>
      </c>
      <c r="C930" s="70"/>
      <c r="D930" s="72">
        <f>D931+D932+D933</f>
        <v>210</v>
      </c>
      <c r="E930" s="72">
        <v>144</v>
      </c>
      <c r="F930" s="70">
        <v>3</v>
      </c>
      <c r="G930" s="78"/>
      <c r="H930" s="72"/>
    </row>
    <row r="931" spans="2:8" s="4" customFormat="1" ht="15.75" customHeight="1" x14ac:dyDescent="0.25">
      <c r="B931" s="153" t="s">
        <v>822</v>
      </c>
      <c r="C931" s="11">
        <v>1</v>
      </c>
      <c r="D931" s="13">
        <v>70</v>
      </c>
      <c r="E931" s="13">
        <v>48</v>
      </c>
      <c r="F931" s="11">
        <v>1</v>
      </c>
      <c r="G931" s="80" t="s">
        <v>811</v>
      </c>
      <c r="H931" s="13" t="s">
        <v>812</v>
      </c>
    </row>
    <row r="932" spans="2:8" s="4" customFormat="1" ht="15.75" customHeight="1" x14ac:dyDescent="0.25">
      <c r="B932" s="153" t="s">
        <v>823</v>
      </c>
      <c r="C932" s="11">
        <v>1</v>
      </c>
      <c r="D932" s="13">
        <v>70</v>
      </c>
      <c r="E932" s="13">
        <v>48</v>
      </c>
      <c r="F932" s="11">
        <v>1</v>
      </c>
      <c r="G932" s="80" t="s">
        <v>811</v>
      </c>
      <c r="H932" s="13" t="s">
        <v>812</v>
      </c>
    </row>
    <row r="933" spans="2:8" s="4" customFormat="1" ht="15.75" customHeight="1" x14ac:dyDescent="0.25">
      <c r="B933" s="153" t="s">
        <v>824</v>
      </c>
      <c r="C933" s="11">
        <v>1</v>
      </c>
      <c r="D933" s="13">
        <v>70</v>
      </c>
      <c r="E933" s="13">
        <v>48</v>
      </c>
      <c r="F933" s="11">
        <v>1</v>
      </c>
      <c r="G933" s="80" t="s">
        <v>811</v>
      </c>
      <c r="H933" s="13" t="s">
        <v>812</v>
      </c>
    </row>
    <row r="934" spans="2:8" s="4" customFormat="1" ht="15.75" customHeight="1" x14ac:dyDescent="0.25">
      <c r="B934" s="42" t="s">
        <v>188</v>
      </c>
      <c r="C934" s="70"/>
      <c r="D934" s="72">
        <f>D935+D936</f>
        <v>140</v>
      </c>
      <c r="E934" s="72">
        <v>159.72</v>
      </c>
      <c r="F934" s="70">
        <v>2</v>
      </c>
      <c r="G934" s="78"/>
      <c r="H934" s="72"/>
    </row>
    <row r="935" spans="2:8" s="4" customFormat="1" ht="15.75" customHeight="1" x14ac:dyDescent="0.25">
      <c r="B935" s="153" t="s">
        <v>825</v>
      </c>
      <c r="C935" s="11">
        <v>1</v>
      </c>
      <c r="D935" s="13">
        <v>70</v>
      </c>
      <c r="E935" s="13">
        <v>111.72</v>
      </c>
      <c r="F935" s="11">
        <v>1</v>
      </c>
      <c r="G935" s="80" t="s">
        <v>826</v>
      </c>
      <c r="H935" s="13" t="s">
        <v>827</v>
      </c>
    </row>
    <row r="936" spans="2:8" s="4" customFormat="1" ht="15.75" customHeight="1" x14ac:dyDescent="0.25">
      <c r="B936" s="153" t="s">
        <v>828</v>
      </c>
      <c r="C936" s="11">
        <v>1</v>
      </c>
      <c r="D936" s="13">
        <v>70</v>
      </c>
      <c r="E936" s="13">
        <v>48</v>
      </c>
      <c r="F936" s="11">
        <v>1</v>
      </c>
      <c r="G936" s="80" t="s">
        <v>811</v>
      </c>
      <c r="H936" s="13" t="s">
        <v>812</v>
      </c>
    </row>
    <row r="937" spans="2:8" s="4" customFormat="1" ht="15.75" customHeight="1" x14ac:dyDescent="0.25">
      <c r="B937" s="42" t="s">
        <v>188</v>
      </c>
      <c r="C937" s="70"/>
      <c r="D937" s="72">
        <f>D938+D939</f>
        <v>140</v>
      </c>
      <c r="E937" s="72">
        <v>91.14</v>
      </c>
      <c r="F937" s="70">
        <v>2</v>
      </c>
      <c r="G937" s="78"/>
      <c r="H937" s="72"/>
    </row>
    <row r="938" spans="2:8" s="4" customFormat="1" ht="15.75" customHeight="1" x14ac:dyDescent="0.25">
      <c r="B938" s="153" t="s">
        <v>829</v>
      </c>
      <c r="C938" s="11">
        <v>1</v>
      </c>
      <c r="D938" s="13">
        <v>70</v>
      </c>
      <c r="E938" s="13">
        <v>48</v>
      </c>
      <c r="F938" s="11">
        <v>1</v>
      </c>
      <c r="G938" s="80" t="s">
        <v>811</v>
      </c>
      <c r="H938" s="13" t="s">
        <v>812</v>
      </c>
    </row>
    <row r="939" spans="2:8" s="4" customFormat="1" ht="15.75" customHeight="1" x14ac:dyDescent="0.25">
      <c r="B939" s="153" t="s">
        <v>595</v>
      </c>
      <c r="C939" s="11">
        <v>1</v>
      </c>
      <c r="D939" s="13">
        <v>70</v>
      </c>
      <c r="E939" s="13">
        <v>43.14</v>
      </c>
      <c r="F939" s="11">
        <v>1</v>
      </c>
      <c r="G939" s="80" t="s">
        <v>816</v>
      </c>
      <c r="H939" s="13" t="s">
        <v>817</v>
      </c>
    </row>
    <row r="940" spans="2:8" s="4" customFormat="1" ht="15.75" customHeight="1" x14ac:dyDescent="0.25">
      <c r="B940" s="42" t="s">
        <v>188</v>
      </c>
      <c r="C940" s="70"/>
      <c r="D940" s="72">
        <f>D941</f>
        <v>150</v>
      </c>
      <c r="E940" s="72">
        <v>111.72</v>
      </c>
      <c r="F940" s="70">
        <v>1</v>
      </c>
      <c r="G940" s="78"/>
      <c r="H940" s="72"/>
    </row>
    <row r="941" spans="2:8" s="4" customFormat="1" ht="15.75" customHeight="1" x14ac:dyDescent="0.25">
      <c r="B941" s="160" t="s">
        <v>830</v>
      </c>
      <c r="C941" s="11">
        <v>1</v>
      </c>
      <c r="D941" s="13">
        <v>150</v>
      </c>
      <c r="E941" s="13">
        <v>111.72</v>
      </c>
      <c r="F941" s="11">
        <v>1</v>
      </c>
      <c r="G941" s="80" t="s">
        <v>826</v>
      </c>
      <c r="H941" s="13" t="s">
        <v>827</v>
      </c>
    </row>
    <row r="942" spans="2:8" s="4" customFormat="1" ht="15.75" hidden="1" customHeight="1" x14ac:dyDescent="0.25">
      <c r="B942" s="160" t="s">
        <v>831</v>
      </c>
      <c r="C942" s="11"/>
      <c r="D942" s="13"/>
      <c r="E942" s="13"/>
      <c r="F942" s="11"/>
      <c r="G942" s="80"/>
      <c r="H942" s="13"/>
    </row>
    <row r="943" spans="2:8" s="4" customFormat="1" ht="15.75" customHeight="1" x14ac:dyDescent="0.25">
      <c r="B943" s="42" t="s">
        <v>188</v>
      </c>
      <c r="C943" s="70"/>
      <c r="D943" s="72">
        <f>D944+D945+D946</f>
        <v>290</v>
      </c>
      <c r="E943" s="72">
        <v>202.86</v>
      </c>
      <c r="F943" s="70">
        <v>3</v>
      </c>
      <c r="G943" s="78"/>
      <c r="H943" s="72"/>
    </row>
    <row r="944" spans="2:8" s="4" customFormat="1" ht="15.75" customHeight="1" x14ac:dyDescent="0.25">
      <c r="B944" s="153" t="s">
        <v>832</v>
      </c>
      <c r="C944" s="11">
        <v>1</v>
      </c>
      <c r="D944" s="13">
        <v>70</v>
      </c>
      <c r="E944" s="13">
        <v>48</v>
      </c>
      <c r="F944" s="11">
        <v>1</v>
      </c>
      <c r="G944" s="80" t="s">
        <v>811</v>
      </c>
      <c r="H944" s="13" t="s">
        <v>812</v>
      </c>
    </row>
    <row r="945" spans="2:8" s="4" customFormat="1" ht="15.75" customHeight="1" x14ac:dyDescent="0.25">
      <c r="B945" s="153" t="s">
        <v>833</v>
      </c>
      <c r="C945" s="11">
        <v>1</v>
      </c>
      <c r="D945" s="13">
        <v>150</v>
      </c>
      <c r="E945" s="13">
        <v>111.72</v>
      </c>
      <c r="F945" s="11">
        <v>1</v>
      </c>
      <c r="G945" s="80" t="s">
        <v>826</v>
      </c>
      <c r="H945" s="13" t="s">
        <v>827</v>
      </c>
    </row>
    <row r="946" spans="2:8" s="4" customFormat="1" ht="15.75" customHeight="1" x14ac:dyDescent="0.25">
      <c r="B946" s="153" t="s">
        <v>834</v>
      </c>
      <c r="C946" s="11">
        <v>1</v>
      </c>
      <c r="D946" s="13">
        <v>70</v>
      </c>
      <c r="E946" s="13">
        <v>43.14</v>
      </c>
      <c r="F946" s="11">
        <v>1</v>
      </c>
      <c r="G946" s="80" t="s">
        <v>816</v>
      </c>
      <c r="H946" s="13" t="s">
        <v>817</v>
      </c>
    </row>
    <row r="947" spans="2:8" s="4" customFormat="1" ht="15.75" customHeight="1" x14ac:dyDescent="0.25">
      <c r="B947" s="42" t="s">
        <v>188</v>
      </c>
      <c r="C947" s="70"/>
      <c r="D947" s="72">
        <f>D948+D949</f>
        <v>140</v>
      </c>
      <c r="E947" s="72">
        <v>96</v>
      </c>
      <c r="F947" s="70">
        <v>2</v>
      </c>
      <c r="G947" s="78"/>
      <c r="H947" s="72"/>
    </row>
    <row r="948" spans="2:8" s="4" customFormat="1" ht="15.75" customHeight="1" x14ac:dyDescent="0.25">
      <c r="B948" s="153" t="s">
        <v>835</v>
      </c>
      <c r="C948" s="11">
        <v>1</v>
      </c>
      <c r="D948" s="13">
        <v>70</v>
      </c>
      <c r="E948" s="13">
        <v>48</v>
      </c>
      <c r="F948" s="11">
        <v>1</v>
      </c>
      <c r="G948" s="80" t="s">
        <v>811</v>
      </c>
      <c r="H948" s="13" t="s">
        <v>812</v>
      </c>
    </row>
    <row r="949" spans="2:8" s="4" customFormat="1" ht="15.75" customHeight="1" x14ac:dyDescent="0.25">
      <c r="B949" s="153" t="s">
        <v>836</v>
      </c>
      <c r="C949" s="11">
        <v>1</v>
      </c>
      <c r="D949" s="13">
        <v>70</v>
      </c>
      <c r="E949" s="13">
        <v>48</v>
      </c>
      <c r="F949" s="11">
        <v>1</v>
      </c>
      <c r="G949" s="80" t="s">
        <v>811</v>
      </c>
      <c r="H949" s="13" t="s">
        <v>812</v>
      </c>
    </row>
    <row r="950" spans="2:8" s="4" customFormat="1" ht="15.75" customHeight="1" x14ac:dyDescent="0.25">
      <c r="B950" s="42" t="s">
        <v>188</v>
      </c>
      <c r="C950" s="70"/>
      <c r="D950" s="72">
        <f>D951+D952</f>
        <v>140</v>
      </c>
      <c r="E950" s="72">
        <v>139.13999999999999</v>
      </c>
      <c r="F950" s="70">
        <v>3</v>
      </c>
      <c r="G950" s="78"/>
      <c r="H950" s="72"/>
    </row>
    <row r="951" spans="2:8" s="4" customFormat="1" ht="34.5" customHeight="1" x14ac:dyDescent="0.25">
      <c r="B951" s="153" t="s">
        <v>379</v>
      </c>
      <c r="C951" s="11">
        <v>1</v>
      </c>
      <c r="D951" s="13">
        <v>70</v>
      </c>
      <c r="E951" s="13">
        <f>48+43.14</f>
        <v>91.14</v>
      </c>
      <c r="F951" s="11">
        <v>2</v>
      </c>
      <c r="G951" s="12" t="s">
        <v>837</v>
      </c>
      <c r="H951" s="13" t="s">
        <v>812</v>
      </c>
    </row>
    <row r="952" spans="2:8" s="4" customFormat="1" ht="15.75" customHeight="1" x14ac:dyDescent="0.25">
      <c r="B952" s="153" t="s">
        <v>838</v>
      </c>
      <c r="C952" s="11">
        <v>1</v>
      </c>
      <c r="D952" s="13">
        <v>70</v>
      </c>
      <c r="E952" s="13">
        <v>48</v>
      </c>
      <c r="F952" s="11">
        <v>1</v>
      </c>
      <c r="G952" s="80" t="s">
        <v>811</v>
      </c>
      <c r="H952" s="13" t="s">
        <v>812</v>
      </c>
    </row>
    <row r="953" spans="2:8" s="4" customFormat="1" ht="36.75" customHeight="1" x14ac:dyDescent="0.25">
      <c r="B953" s="5" t="s">
        <v>839</v>
      </c>
      <c r="C953" s="52">
        <f>C954</f>
        <v>6</v>
      </c>
      <c r="D953" s="43">
        <f t="shared" ref="D953" si="163">D954</f>
        <v>900</v>
      </c>
      <c r="E953" s="43">
        <f>E954+E956+E959+E961+E964+E967+E969+E955</f>
        <v>859.95</v>
      </c>
      <c r="F953" s="52">
        <f t="shared" ref="F953" si="164">F954+F956+F959+F961+F964+F967+F969</f>
        <v>15</v>
      </c>
      <c r="G953" s="105"/>
      <c r="H953" s="43"/>
    </row>
    <row r="954" spans="2:8" s="4" customFormat="1" ht="18.75" customHeight="1" x14ac:dyDescent="0.25">
      <c r="B954" s="153"/>
      <c r="C954" s="11">
        <f>C956+C964+C969</f>
        <v>6</v>
      </c>
      <c r="D954" s="13">
        <f>D956+D964+D969</f>
        <v>900</v>
      </c>
      <c r="E954" s="10">
        <v>63.56</v>
      </c>
      <c r="F954" s="48">
        <v>2</v>
      </c>
      <c r="G954" s="108" t="s">
        <v>840</v>
      </c>
      <c r="H954" s="10" t="s">
        <v>897</v>
      </c>
    </row>
    <row r="955" spans="2:8" s="4" customFormat="1" ht="18.75" customHeight="1" x14ac:dyDescent="0.25">
      <c r="B955" s="153"/>
      <c r="C955" s="11"/>
      <c r="D955" s="13"/>
      <c r="E955" s="10">
        <v>179.76</v>
      </c>
      <c r="F955" s="48">
        <v>6</v>
      </c>
      <c r="G955" s="108" t="s">
        <v>841</v>
      </c>
      <c r="H955" s="10"/>
    </row>
    <row r="956" spans="2:8" s="4" customFormat="1" ht="15.75" customHeight="1" x14ac:dyDescent="0.25">
      <c r="B956" s="45" t="s">
        <v>188</v>
      </c>
      <c r="C956" s="70">
        <f t="shared" ref="C956" si="165">C957+C958</f>
        <v>2</v>
      </c>
      <c r="D956" s="72">
        <f>D957+D958</f>
        <v>300</v>
      </c>
      <c r="E956" s="72">
        <f>E957+E958</f>
        <v>153.47999999999999</v>
      </c>
      <c r="F956" s="70">
        <v>3</v>
      </c>
      <c r="G956" s="78"/>
      <c r="H956" s="72"/>
    </row>
    <row r="957" spans="2:8" s="4" customFormat="1" ht="15.75" customHeight="1" x14ac:dyDescent="0.25">
      <c r="B957" s="161" t="s">
        <v>842</v>
      </c>
      <c r="C957" s="48">
        <v>1</v>
      </c>
      <c r="D957" s="13">
        <v>150</v>
      </c>
      <c r="E957" s="13">
        <v>60.85</v>
      </c>
      <c r="F957" s="11">
        <v>1</v>
      </c>
      <c r="G957" s="80" t="s">
        <v>840</v>
      </c>
      <c r="H957" s="97" t="s">
        <v>898</v>
      </c>
    </row>
    <row r="958" spans="2:8" s="4" customFormat="1" ht="15.75" customHeight="1" x14ac:dyDescent="0.25">
      <c r="B958" s="161" t="s">
        <v>843</v>
      </c>
      <c r="C958" s="48">
        <v>1</v>
      </c>
      <c r="D958" s="13">
        <v>150</v>
      </c>
      <c r="E958" s="13">
        <v>92.63</v>
      </c>
      <c r="F958" s="11">
        <v>2</v>
      </c>
      <c r="G958" s="80" t="s">
        <v>840</v>
      </c>
      <c r="H958" s="97" t="s">
        <v>899</v>
      </c>
    </row>
    <row r="959" spans="2:8" s="4" customFormat="1" ht="15.75" customHeight="1" x14ac:dyDescent="0.25">
      <c r="B959" s="45" t="s">
        <v>188</v>
      </c>
      <c r="C959" s="70"/>
      <c r="D959" s="72"/>
      <c r="E959" s="72">
        <f>E960</f>
        <v>31.78</v>
      </c>
      <c r="F959" s="70">
        <v>1</v>
      </c>
      <c r="G959" s="78"/>
      <c r="H959" s="98"/>
    </row>
    <row r="960" spans="2:8" s="4" customFormat="1" ht="15.75" customHeight="1" x14ac:dyDescent="0.25">
      <c r="B960" s="161" t="s">
        <v>844</v>
      </c>
      <c r="C960" s="48"/>
      <c r="D960" s="13"/>
      <c r="E960" s="13">
        <v>31.78</v>
      </c>
      <c r="F960" s="11">
        <v>1</v>
      </c>
      <c r="G960" s="80" t="s">
        <v>840</v>
      </c>
      <c r="H960" s="97" t="s">
        <v>896</v>
      </c>
    </row>
    <row r="961" spans="1:8" s="4" customFormat="1" ht="15.75" customHeight="1" x14ac:dyDescent="0.25">
      <c r="B961" s="45" t="s">
        <v>188</v>
      </c>
      <c r="C961" s="70"/>
      <c r="D961" s="72"/>
      <c r="E961" s="72">
        <f>E962+E963</f>
        <v>92.63</v>
      </c>
      <c r="F961" s="70">
        <v>2</v>
      </c>
      <c r="G961" s="78"/>
      <c r="H961" s="98"/>
    </row>
    <row r="962" spans="1:8" s="4" customFormat="1" ht="15.75" customHeight="1" x14ac:dyDescent="0.25">
      <c r="B962" s="161" t="s">
        <v>845</v>
      </c>
      <c r="C962" s="48"/>
      <c r="D962" s="13"/>
      <c r="E962" s="13">
        <v>31.78</v>
      </c>
      <c r="F962" s="11">
        <v>1</v>
      </c>
      <c r="G962" s="80" t="s">
        <v>840</v>
      </c>
      <c r="H962" s="97" t="s">
        <v>896</v>
      </c>
    </row>
    <row r="963" spans="1:8" s="4" customFormat="1" ht="15.75" customHeight="1" x14ac:dyDescent="0.25">
      <c r="B963" s="161" t="s">
        <v>846</v>
      </c>
      <c r="C963" s="48"/>
      <c r="D963" s="13"/>
      <c r="E963" s="13">
        <v>60.85</v>
      </c>
      <c r="F963" s="11">
        <v>1</v>
      </c>
      <c r="G963" s="80" t="s">
        <v>840</v>
      </c>
      <c r="H963" s="97" t="s">
        <v>890</v>
      </c>
    </row>
    <row r="964" spans="1:8" s="4" customFormat="1" ht="15.75" customHeight="1" x14ac:dyDescent="0.25">
      <c r="B964" s="45" t="s">
        <v>188</v>
      </c>
      <c r="C964" s="70">
        <f t="shared" ref="C964" si="166">C965+C966</f>
        <v>2</v>
      </c>
      <c r="D964" s="72">
        <f>D965+D966</f>
        <v>300</v>
      </c>
      <c r="E964" s="72">
        <f>E965+E966</f>
        <v>185.26</v>
      </c>
      <c r="F964" s="70">
        <v>4</v>
      </c>
      <c r="G964" s="78"/>
      <c r="H964" s="98"/>
    </row>
    <row r="965" spans="1:8" s="4" customFormat="1" ht="15.75" customHeight="1" x14ac:dyDescent="0.25">
      <c r="B965" s="161" t="s">
        <v>847</v>
      </c>
      <c r="C965" s="48">
        <v>1</v>
      </c>
      <c r="D965" s="13">
        <v>150</v>
      </c>
      <c r="E965" s="13">
        <v>92.63</v>
      </c>
      <c r="F965" s="11">
        <v>2</v>
      </c>
      <c r="G965" s="80" t="s">
        <v>840</v>
      </c>
      <c r="H965" s="97" t="s">
        <v>899</v>
      </c>
    </row>
    <row r="966" spans="1:8" s="4" customFormat="1" ht="15.75" customHeight="1" x14ac:dyDescent="0.25">
      <c r="B966" s="161" t="s">
        <v>848</v>
      </c>
      <c r="C966" s="48">
        <v>1</v>
      </c>
      <c r="D966" s="13">
        <v>150</v>
      </c>
      <c r="E966" s="13">
        <v>92.63</v>
      </c>
      <c r="F966" s="11">
        <v>2</v>
      </c>
      <c r="G966" s="80" t="s">
        <v>840</v>
      </c>
      <c r="H966" s="97" t="s">
        <v>899</v>
      </c>
    </row>
    <row r="967" spans="1:8" s="4" customFormat="1" ht="15.75" customHeight="1" x14ac:dyDescent="0.25">
      <c r="B967" s="45" t="s">
        <v>188</v>
      </c>
      <c r="C967" s="70"/>
      <c r="D967" s="72"/>
      <c r="E967" s="72"/>
      <c r="F967" s="70"/>
      <c r="G967" s="78"/>
      <c r="H967" s="98"/>
    </row>
    <row r="968" spans="1:8" s="4" customFormat="1" ht="15.75" customHeight="1" x14ac:dyDescent="0.25">
      <c r="B968" s="161" t="s">
        <v>696</v>
      </c>
      <c r="C968" s="48"/>
      <c r="D968" s="13"/>
      <c r="E968" s="13"/>
      <c r="F968" s="11"/>
      <c r="G968" s="80"/>
      <c r="H968" s="97"/>
    </row>
    <row r="969" spans="1:8" s="4" customFormat="1" ht="15.75" customHeight="1" x14ac:dyDescent="0.25">
      <c r="B969" s="45" t="s">
        <v>188</v>
      </c>
      <c r="C969" s="70">
        <f t="shared" ref="C969" si="167">C970+C971</f>
        <v>2</v>
      </c>
      <c r="D969" s="72">
        <f>D970+D971</f>
        <v>300</v>
      </c>
      <c r="E969" s="72">
        <f>E970+E971</f>
        <v>153.47999999999999</v>
      </c>
      <c r="F969" s="70">
        <v>3</v>
      </c>
      <c r="G969" s="78"/>
      <c r="H969" s="98"/>
    </row>
    <row r="970" spans="1:8" s="4" customFormat="1" ht="15.75" customHeight="1" x14ac:dyDescent="0.25">
      <c r="B970" s="161" t="s">
        <v>849</v>
      </c>
      <c r="C970" s="48">
        <v>1</v>
      </c>
      <c r="D970" s="13">
        <v>150</v>
      </c>
      <c r="E970" s="13">
        <v>60.85</v>
      </c>
      <c r="F970" s="11">
        <v>1</v>
      </c>
      <c r="G970" s="80" t="s">
        <v>840</v>
      </c>
      <c r="H970" s="97" t="s">
        <v>898</v>
      </c>
    </row>
    <row r="971" spans="1:8" s="4" customFormat="1" ht="15.75" customHeight="1" x14ac:dyDescent="0.25">
      <c r="B971" s="161" t="s">
        <v>850</v>
      </c>
      <c r="C971" s="48">
        <v>1</v>
      </c>
      <c r="D971" s="13">
        <v>150</v>
      </c>
      <c r="E971" s="13">
        <v>92.63</v>
      </c>
      <c r="F971" s="11">
        <v>2</v>
      </c>
      <c r="G971" s="80" t="s">
        <v>840</v>
      </c>
      <c r="H971" s="97" t="s">
        <v>899</v>
      </c>
    </row>
    <row r="972" spans="1:8" ht="60" hidden="1" customHeight="1" x14ac:dyDescent="0.25">
      <c r="B972" s="36"/>
      <c r="C972" s="83"/>
      <c r="D972" s="99"/>
    </row>
    <row r="973" spans="1:8" ht="22.5" hidden="1" customHeight="1" x14ac:dyDescent="0.25">
      <c r="B973" s="46"/>
      <c r="C973" s="84"/>
      <c r="D973" s="100"/>
    </row>
    <row r="974" spans="1:8" ht="7.95" customHeight="1" x14ac:dyDescent="0.25">
      <c r="B974" s="47"/>
      <c r="C974" s="85"/>
      <c r="D974" s="101"/>
    </row>
    <row r="975" spans="1:8" x14ac:dyDescent="0.25">
      <c r="A975" s="1"/>
      <c r="D975" s="56"/>
    </row>
    <row r="976" spans="1:8" x14ac:dyDescent="0.25">
      <c r="A976" s="1"/>
      <c r="B976" s="163"/>
      <c r="D976" s="56"/>
    </row>
    <row r="977" spans="1:4" x14ac:dyDescent="0.25">
      <c r="A977" s="1"/>
      <c r="D977" s="56"/>
    </row>
    <row r="978" spans="1:4" x14ac:dyDescent="0.25">
      <c r="D978" s="56"/>
    </row>
    <row r="979" spans="1:4" x14ac:dyDescent="0.25">
      <c r="B979" s="164"/>
      <c r="C979" s="86"/>
      <c r="D979" s="102"/>
    </row>
    <row r="980" spans="1:4" x14ac:dyDescent="0.25">
      <c r="B980" s="164"/>
      <c r="C980" s="86"/>
      <c r="D980" s="102"/>
    </row>
    <row r="981" spans="1:4" x14ac:dyDescent="0.25">
      <c r="B981" s="164"/>
      <c r="C981" s="86"/>
      <c r="D981" s="102"/>
    </row>
  </sheetData>
  <protectedRanges>
    <protectedRange sqref="B105" name="Диапазон4_1_1_1_1_1_1_1"/>
    <protectedRange sqref="B679:B681" name="Диапазон12_8_1_1_1_1_1_1_1"/>
    <protectedRange sqref="B675:B676" name="Диапазон7_6_1_1_1_1_1_1_1"/>
    <protectedRange sqref="B252:B253 B255" name="Диапазон12_17_1_1_1_1_1_1_1"/>
    <protectedRange sqref="B248:B249" name="Диапазон7_15_1_1_1_1_1_1_1"/>
    <protectedRange sqref="B290 B292:B293" name="Диапазон12_1_1_1_1_1_1_1_1_1"/>
    <protectedRange sqref="B284 B286" name="Диапазон7_1_1_1_1_1_1_1_1_1"/>
    <protectedRange sqref="B421:B423 B425" name="Диапазон12_1_2_1_2_1_1_1_1_1"/>
    <protectedRange sqref="B415 B417" name="Диапазон7_1_3_1_1_1_1_1_1_1"/>
    <protectedRange sqref="B458:B462" name="Диапазон12_4_1_1_1_1_1_1_1"/>
    <protectedRange sqref="B452 B454" name="Диапазон7_4_1_1_1_1_1_1_1"/>
    <protectedRange sqref="B495:B496 B498" name="Диапазон12_5_1_1_1_1_1_1_1"/>
    <protectedRange sqref="B489:B490" name="Диапазон7_1_4_1_1_1_1_1_1_1"/>
    <protectedRange sqref="B732:B733 B735" name="Диапазон12_10_1_2_1_1_1_1_1"/>
    <protectedRange sqref="B725:B726" name="Диапазон7_8_1_1_1_1_1_1_1"/>
    <protectedRange sqref="B845:B846 B848:B849" name="Диапазон12_13_1_1_1_1_1_1_1"/>
    <protectedRange sqref="B839 B841" name="Диапазон7_11_1_1_1_1_1_1_1"/>
    <protectedRange sqref="B969:B971" name="Диапазон12_1_3_1_1_1_1_1_1_1"/>
    <protectedRange sqref="B963:B965" name="Диапазон7_1_6_1_1_1_1_1_1_1"/>
    <protectedRange sqref="D458:D459 D461:D462" name="Диапазон12_4_1_1_1_1_1_3_1"/>
    <protectedRange sqref="D452 D454" name="Диапазон7_4_1_1_1_1_1_3_1"/>
    <protectedRange sqref="B705" name="Диапазон7_7_1_1_1_1_1_1_1_1"/>
    <protectedRange sqref="B708" name="Диапазон12_9_1_1_1_1_1_1_2_1"/>
    <protectedRange sqref="B118 B122:B125" name="Диапазон12_2_1_1_4_1_1_1"/>
    <protectedRange sqref="B115:B117" name="Диапазон7_2_1_1_4_1_1_1"/>
    <protectedRange sqref="B163:B165" name="Диапазон12_1_4_1_1_1_1_1"/>
    <protectedRange sqref="B157:B158" name="Диапазон7_1_7_1_1_1_1_1"/>
    <protectedRange sqref="B350:B352" name="Диапазон12_3_1_1_1_1_1_1_1_1"/>
    <protectedRange sqref="B343:B344" name="Диапазон7_3_1_1_1_1_1_1_1_1"/>
    <protectedRange sqref="B387:B389" name="Диапазон7_1_2_1_1_1_1_1_1_1_1"/>
    <protectedRange sqref="B560:B563" name="Диапазон12_6_1_2_1_1_1_1_1_1"/>
    <protectedRange sqref="B553:B554" name="Диапазон7_5_1_1_1_1_1_1_1_1"/>
    <protectedRange sqref="B594 B596:B597" name="Диапазон12_7_1_1_1_1_1_1_1_1_2"/>
    <protectedRange sqref="B588:B590" name="Диапазон7_1_5_1_1_1_1_1_1_1_1_2"/>
    <protectedRange sqref="B811:B813" name="Диапазон12_12_1_1_1_1_1_1_1_1"/>
    <protectedRange sqref="B804:B805" name="Диапазон7_10_1_1_1_1_1_1_1_1"/>
    <protectedRange sqref="B868:B870" name="Диапазон7_12_1_1_1_1_1_1_2_1_2"/>
    <protectedRange sqref="B874" name="Диапазон12_14_1_1_1_1_1_1_2_2_2"/>
    <protectedRange sqref="B876:B878" name="Диапазон12_14_1_1_1_1_1_1_2_1_1_2"/>
    <protectedRange sqref="B906:B907 B909:B910" name="Диапазон12_15_1_1_1_1_1_1_1_1"/>
    <protectedRange sqref="B901:B902" name="Диапазон7_13_1_1_1_1_1_1_1_1"/>
    <protectedRange sqref="B931:B933 B935" name="Диапазон12_16_1_1_1_1_1_1_1_1"/>
    <protectedRange sqref="B925:B926" name="Диапазон7_14_1_1_1_1_1_1_1_1"/>
  </protectedRanges>
  <mergeCells count="19">
    <mergeCell ref="B55:B56"/>
    <mergeCell ref="B57:B58"/>
    <mergeCell ref="B68:B69"/>
    <mergeCell ref="C68:C69"/>
    <mergeCell ref="C7:D8"/>
    <mergeCell ref="G695:G696"/>
    <mergeCell ref="H672:H690"/>
    <mergeCell ref="D82:D83"/>
    <mergeCell ref="B88:B89"/>
    <mergeCell ref="C88:C89"/>
    <mergeCell ref="B82:B84"/>
    <mergeCell ref="C82:C84"/>
    <mergeCell ref="B3:H3"/>
    <mergeCell ref="B6:B9"/>
    <mergeCell ref="E6:H6"/>
    <mergeCell ref="G9:G10"/>
    <mergeCell ref="H9:H10"/>
    <mergeCell ref="C6:D6"/>
    <mergeCell ref="E7:H8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Ольга Анатоліївна</dc:creator>
  <cp:lastModifiedBy>Залевська Тетяна Анатоліївна</cp:lastModifiedBy>
  <cp:lastPrinted>2024-02-09T09:08:12Z</cp:lastPrinted>
  <dcterms:created xsi:type="dcterms:W3CDTF">2024-02-09T08:23:52Z</dcterms:created>
  <dcterms:modified xsi:type="dcterms:W3CDTF">2024-02-16T05:52:13Z</dcterms:modified>
</cp:coreProperties>
</file>